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.O" sheetId="1" state="visible" r:id="rId2"/>
    <sheet name="PROP" sheetId="2" state="visible" r:id="rId3"/>
    <sheet name="P.O_S" sheetId="3" state="visible" r:id="rId4"/>
    <sheet name="MEMORIAL" sheetId="4" state="visible" r:id="rId5"/>
    <sheet name="CRONO" sheetId="5" state="visible" r:id="rId6"/>
  </sheets>
  <definedNames>
    <definedName function="false" hidden="false" localSheetId="4" name="_xlnm.Print_Titles" vbProcedure="false">CRONO!$A:$M,CRONO!$1:$4</definedName>
    <definedName function="false" hidden="false" localSheetId="0" name="_xlnm.Print_Titles" vbProcedure="false">'P.O'!$A:$I,'P.O'!$1:$5</definedName>
    <definedName function="false" hidden="false" localSheetId="1" name="_xlnm.Print_Titles" vbProcedure="false">PROP!$A:$F,PROP!$1:$4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<sst xmlns="http://schemas.openxmlformats.org/spreadsheetml/2006/main" count="2052" uniqueCount="359">
  <si>
    <t xml:space="preserve">PLANILHA ORÇAMENTÁRIA </t>
  </si>
  <si>
    <t xml:space="preserve">REF.: TABELA FDE 01/2024 – SINAPI 12/2023 – BDI INCIDENTE DE 19,50%</t>
  </si>
  <si>
    <t xml:space="preserve">ITEM</t>
  </si>
  <si>
    <t xml:space="preserve">FONTE</t>
  </si>
  <si>
    <t xml:space="preserve">CÓDIGO</t>
  </si>
  <si>
    <t xml:space="preserve">DESCRIÇÃO</t>
  </si>
  <si>
    <t xml:space="preserve">U</t>
  </si>
  <si>
    <t xml:space="preserve">QNT.</t>
  </si>
  <si>
    <t xml:space="preserve">CUSTO UN.</t>
  </si>
  <si>
    <t xml:space="preserve">PREÇO UN.</t>
  </si>
  <si>
    <t xml:space="preserve">VALOR TOTAL</t>
  </si>
  <si>
    <t xml:space="preserve">1. EMEB ISAURA ROQUE QUERCIA</t>
  </si>
  <si>
    <t xml:space="preserve">1.1.</t>
  </si>
  <si>
    <t xml:space="preserve">PINTURA DA INSTALAÇÕES</t>
  </si>
  <si>
    <t xml:space="preserve">1.1.1.</t>
  </si>
  <si>
    <t xml:space="preserve">FDE</t>
  </si>
  <si>
    <t xml:space="preserve">15.02.005</t>
  </si>
  <si>
    <t xml:space="preserve">TINTA LATEX ECONÔMICA (PAREDES INTERNAS)</t>
  </si>
  <si>
    <t xml:space="preserve">M2</t>
  </si>
  <si>
    <t xml:space="preserve">1.1.2.</t>
  </si>
  <si>
    <t xml:space="preserve">TINTA LATEX ECONÔMICA (PAREDES EXTERNAS)</t>
  </si>
  <si>
    <t xml:space="preserve">1.1.3.</t>
  </si>
  <si>
    <t xml:space="preserve">TINTA LATEX ECONÔMICA (MUROS)</t>
  </si>
  <si>
    <t xml:space="preserve">1.1.4.</t>
  </si>
  <si>
    <t xml:space="preserve">TINTA LATEX ECONÔMICA (FORRO)</t>
  </si>
  <si>
    <t xml:space="preserve">1.1.5.</t>
  </si>
  <si>
    <t xml:space="preserve">15.02.080</t>
  </si>
  <si>
    <t xml:space="preserve">TINTA LATEX PARA PISO</t>
  </si>
  <si>
    <t xml:space="preserve">1.1.6.</t>
  </si>
  <si>
    <t xml:space="preserve">15.02.019</t>
  </si>
  <si>
    <t xml:space="preserve">ESMALTE (BARRA IMPERMEABILIZANTE PAREDES INTERNAS)</t>
  </si>
  <si>
    <t xml:space="preserve">1.1.7.</t>
  </si>
  <si>
    <t xml:space="preserve">ESMALTE (BARRA IMPERMEABILIZANTE PAREDES EXTERNAS)</t>
  </si>
  <si>
    <t xml:space="preserve">1.1.8.</t>
  </si>
  <si>
    <t xml:space="preserve">ESMALTE (ESQUADRIAS)</t>
  </si>
  <si>
    <t xml:space="preserve">1.2.</t>
  </si>
  <si>
    <t xml:space="preserve">PLACA DE OBRA</t>
  </si>
  <si>
    <t xml:space="preserve">1.2.1.</t>
  </si>
  <si>
    <t xml:space="preserve">16.06.078</t>
  </si>
  <si>
    <t xml:space="preserve">FORNECIMENTO E INSTALAÇAO DE PLACA DE IDENTIFICAÇAO DE OBRA INCLUSO SUPORTE ESTRUTURA DE MADEIRA. </t>
  </si>
  <si>
    <t xml:space="preserve">2. EMEB ARTHUR OLIVA</t>
  </si>
  <si>
    <t xml:space="preserve">2.1.</t>
  </si>
  <si>
    <t xml:space="preserve">2.1.1.</t>
  </si>
  <si>
    <t xml:space="preserve">2.1.2.</t>
  </si>
  <si>
    <t xml:space="preserve">2.1.3.</t>
  </si>
  <si>
    <t xml:space="preserve">2.1.4.</t>
  </si>
  <si>
    <t xml:space="preserve">2.1.5.</t>
  </si>
  <si>
    <t xml:space="preserve">2.1.6.</t>
  </si>
  <si>
    <t xml:space="preserve">2.1.7.</t>
  </si>
  <si>
    <t xml:space="preserve">2.1.8.</t>
  </si>
  <si>
    <t xml:space="preserve">2.1.9</t>
  </si>
  <si>
    <t xml:space="preserve">SINAPI</t>
  </si>
  <si>
    <t xml:space="preserve">PINTURA DE PISO COM TINTA EPÓXI, APLICAÇÃO MANUAL, 2 DEMÃOS, INCLUSO PRIMER EPÓXI. AF_05/2021</t>
  </si>
  <si>
    <t xml:space="preserve">2.2.</t>
  </si>
  <si>
    <t xml:space="preserve">2.2.1.</t>
  </si>
  <si>
    <t xml:space="preserve">3. EMEB MAURÍCIO LEITE DE MORAIS</t>
  </si>
  <si>
    <t xml:space="preserve">3.1.1.</t>
  </si>
  <si>
    <t xml:space="preserve">3.1.2.</t>
  </si>
  <si>
    <t xml:space="preserve">3.1.3.</t>
  </si>
  <si>
    <t xml:space="preserve">3.1.4.</t>
  </si>
  <si>
    <t xml:space="preserve">3.1.5.</t>
  </si>
  <si>
    <t xml:space="preserve">3.1.6.</t>
  </si>
  <si>
    <t xml:space="preserve">3.1.7.</t>
  </si>
  <si>
    <t xml:space="preserve">3.1.8.</t>
  </si>
  <si>
    <t xml:space="preserve">3.1.9</t>
  </si>
  <si>
    <t xml:space="preserve">3.2.</t>
  </si>
  <si>
    <t xml:space="preserve">3.2.1.</t>
  </si>
  <si>
    <t xml:space="preserve">4. EMEB ODETTE LEITE DE MORAIS</t>
  </si>
  <si>
    <t xml:space="preserve">4.1.</t>
  </si>
  <si>
    <t xml:space="preserve">4.1.1.</t>
  </si>
  <si>
    <t xml:space="preserve">4.1.2.</t>
  </si>
  <si>
    <t xml:space="preserve">4.1.3.</t>
  </si>
  <si>
    <t xml:space="preserve">4.1.4.</t>
  </si>
  <si>
    <t xml:space="preserve">4.1.5.</t>
  </si>
  <si>
    <t xml:space="preserve">4.1.6.</t>
  </si>
  <si>
    <t xml:space="preserve">4.1.7.</t>
  </si>
  <si>
    <t xml:space="preserve">4.1.8.</t>
  </si>
  <si>
    <t xml:space="preserve">4.2.</t>
  </si>
  <si>
    <t xml:space="preserve">4.2.1.</t>
  </si>
  <si>
    <t xml:space="preserve">5. EMEB PROF. IRACEMA MIELE</t>
  </si>
  <si>
    <t xml:space="preserve">5.1.</t>
  </si>
  <si>
    <t xml:space="preserve">5.1.1.</t>
  </si>
  <si>
    <t xml:space="preserve">5.1.2.</t>
  </si>
  <si>
    <t xml:space="preserve">5.1.3.</t>
  </si>
  <si>
    <t xml:space="preserve">5.1.4.</t>
  </si>
  <si>
    <t xml:space="preserve">5.1.5.</t>
  </si>
  <si>
    <t xml:space="preserve">5.1.6.</t>
  </si>
  <si>
    <t xml:space="preserve">5.1.7.</t>
  </si>
  <si>
    <t xml:space="preserve">5.1.8.</t>
  </si>
  <si>
    <t xml:space="preserve">5.1.9</t>
  </si>
  <si>
    <t xml:space="preserve">5.2.</t>
  </si>
  <si>
    <t xml:space="preserve">5.2.1.</t>
  </si>
  <si>
    <t xml:space="preserve">6. EMEB PROF. MARIA APARECIDA MELO E SOUZA</t>
  </si>
  <si>
    <t xml:space="preserve">6.1.</t>
  </si>
  <si>
    <t xml:space="preserve">6.1.1.</t>
  </si>
  <si>
    <t xml:space="preserve">6.1.2.</t>
  </si>
  <si>
    <t xml:space="preserve">6.1.3.</t>
  </si>
  <si>
    <t xml:space="preserve">6.1.4.</t>
  </si>
  <si>
    <t xml:space="preserve">6.1.5.</t>
  </si>
  <si>
    <t xml:space="preserve">6.1.6.</t>
  </si>
  <si>
    <t xml:space="preserve">6.1.7.</t>
  </si>
  <si>
    <t xml:space="preserve">6.1.8.</t>
  </si>
  <si>
    <t xml:space="preserve">6.1.9</t>
  </si>
  <si>
    <t xml:space="preserve">6.2.</t>
  </si>
  <si>
    <t xml:space="preserve">6.2.1.</t>
  </si>
  <si>
    <t xml:space="preserve">7. EMEB SYLVIA FERREIRA JORGE SCHAFFER</t>
  </si>
  <si>
    <t xml:space="preserve">7.1.</t>
  </si>
  <si>
    <t xml:space="preserve">7.1.1.</t>
  </si>
  <si>
    <t xml:space="preserve">7.1.2.</t>
  </si>
  <si>
    <t xml:space="preserve">7.1.3.</t>
  </si>
  <si>
    <t xml:space="preserve">7.1.4.</t>
  </si>
  <si>
    <t xml:space="preserve">7.1.5.</t>
  </si>
  <si>
    <t xml:space="preserve">7.1.6.</t>
  </si>
  <si>
    <t xml:space="preserve">7.1.7.</t>
  </si>
  <si>
    <t xml:space="preserve">7.1.8.</t>
  </si>
  <si>
    <t xml:space="preserve">7.1.9</t>
  </si>
  <si>
    <t xml:space="preserve">7.2.</t>
  </si>
  <si>
    <t xml:space="preserve">7.2.1.</t>
  </si>
  <si>
    <t xml:space="preserve">8. EMEB PEDRO BORDIGNON NETO - I</t>
  </si>
  <si>
    <t xml:space="preserve">8.1.</t>
  </si>
  <si>
    <t xml:space="preserve">8.1.1.</t>
  </si>
  <si>
    <t xml:space="preserve">8.1.2.</t>
  </si>
  <si>
    <t xml:space="preserve">8.1.3.</t>
  </si>
  <si>
    <t xml:space="preserve">8.1.4.</t>
  </si>
  <si>
    <t xml:space="preserve">8.1.5.</t>
  </si>
  <si>
    <t xml:space="preserve">8.1.6.</t>
  </si>
  <si>
    <t xml:space="preserve">8.1.7.</t>
  </si>
  <si>
    <t xml:space="preserve">8.1.8.</t>
  </si>
  <si>
    <t xml:space="preserve">8.1.9</t>
  </si>
  <si>
    <t xml:space="preserve">8.2.</t>
  </si>
  <si>
    <t xml:space="preserve">8.2.1.</t>
  </si>
  <si>
    <t xml:space="preserve">9. EMEB ENF. MARIA MAGDALENA BRASIL</t>
  </si>
  <si>
    <t xml:space="preserve">9.1.</t>
  </si>
  <si>
    <t xml:space="preserve">9.1.1.</t>
  </si>
  <si>
    <t xml:space="preserve">9.1.2.</t>
  </si>
  <si>
    <t xml:space="preserve">9.1.3.</t>
  </si>
  <si>
    <t xml:space="preserve">9.1.4.</t>
  </si>
  <si>
    <t xml:space="preserve">9.1.5.</t>
  </si>
  <si>
    <t xml:space="preserve">9.1.6.</t>
  </si>
  <si>
    <t xml:space="preserve">9.1.7.</t>
  </si>
  <si>
    <t xml:space="preserve">9.1.8.</t>
  </si>
  <si>
    <t xml:space="preserve">9.1.9</t>
  </si>
  <si>
    <t xml:space="preserve">9.2.</t>
  </si>
  <si>
    <t xml:space="preserve">9.2.1.</t>
  </si>
  <si>
    <t xml:space="preserve">10. EMEB PEDRO BORDIGNON NETO - II</t>
  </si>
  <si>
    <t xml:space="preserve">10.1.</t>
  </si>
  <si>
    <t xml:space="preserve">10.1.1.</t>
  </si>
  <si>
    <t xml:space="preserve">10.1.2.</t>
  </si>
  <si>
    <t xml:space="preserve">10.1.3.</t>
  </si>
  <si>
    <t xml:space="preserve">10.1.4.</t>
  </si>
  <si>
    <t xml:space="preserve">10.1.5.</t>
  </si>
  <si>
    <t xml:space="preserve">10.1.6.</t>
  </si>
  <si>
    <t xml:space="preserve">10.1.7.</t>
  </si>
  <si>
    <t xml:space="preserve">10.1.8.</t>
  </si>
  <si>
    <t xml:space="preserve">10.1.9</t>
  </si>
  <si>
    <t xml:space="preserve">10.2.</t>
  </si>
  <si>
    <t xml:space="preserve">10.2.1.</t>
  </si>
  <si>
    <t xml:space="preserve">11. CAEC I “PROF.ª RITA ANDREZA CALOVI JLLIPRONTI– RUA 14, S/N</t>
  </si>
  <si>
    <t xml:space="preserve">11.1.</t>
  </si>
  <si>
    <t xml:space="preserve">11.1.1.</t>
  </si>
  <si>
    <t xml:space="preserve">11.1.2.</t>
  </si>
  <si>
    <t xml:space="preserve">11.1.3.</t>
  </si>
  <si>
    <t xml:space="preserve">11.1.4.</t>
  </si>
  <si>
    <t xml:space="preserve">11.1.5.</t>
  </si>
  <si>
    <t xml:space="preserve">11.1.6.</t>
  </si>
  <si>
    <t xml:space="preserve">11.1.7.</t>
  </si>
  <si>
    <t xml:space="preserve">11.1.8.</t>
  </si>
  <si>
    <t xml:space="preserve">11.2.</t>
  </si>
  <si>
    <t xml:space="preserve">11.2.1.</t>
  </si>
  <si>
    <t xml:space="preserve">12. CAEC II “PROF.ª MARILZA DE MIRANDA MELO” – RUA 26</t>
  </si>
  <si>
    <t xml:space="preserve">12.1.</t>
  </si>
  <si>
    <t xml:space="preserve">12.1.1.</t>
  </si>
  <si>
    <t xml:space="preserve">12.1.2.</t>
  </si>
  <si>
    <t xml:space="preserve">12.1.3.</t>
  </si>
  <si>
    <t xml:space="preserve">12.1.4.</t>
  </si>
  <si>
    <t xml:space="preserve">12.1.5.</t>
  </si>
  <si>
    <t xml:space="preserve">12.1.6.</t>
  </si>
  <si>
    <t xml:space="preserve">12.1.7.</t>
  </si>
  <si>
    <t xml:space="preserve">12.1.8.</t>
  </si>
  <si>
    <t xml:space="preserve">12.2.</t>
  </si>
  <si>
    <t xml:space="preserve">12.2.1.</t>
  </si>
  <si>
    <t xml:space="preserve">13.EMEB FRANCISCO SALLES DE ABREU SAMPAIO</t>
  </si>
  <si>
    <t xml:space="preserve">13.1.</t>
  </si>
  <si>
    <t xml:space="preserve">13.1.1.</t>
  </si>
  <si>
    <t xml:space="preserve">13.1.2.</t>
  </si>
  <si>
    <t xml:space="preserve">13.1.3.</t>
  </si>
  <si>
    <t xml:space="preserve">13.1.4.</t>
  </si>
  <si>
    <t xml:space="preserve">13.1.5.</t>
  </si>
  <si>
    <t xml:space="preserve">13.1.6.</t>
  </si>
  <si>
    <t xml:space="preserve">13.1.7.</t>
  </si>
  <si>
    <t xml:space="preserve">13.1.8.</t>
  </si>
  <si>
    <t xml:space="preserve">13.2.</t>
  </si>
  <si>
    <t xml:space="preserve">13.2.1.</t>
  </si>
  <si>
    <t xml:space="preserve">14. EMEB JOSÉ RIBEIRO DE MENDONÇA NETO</t>
  </si>
  <si>
    <t xml:space="preserve">14.1.</t>
  </si>
  <si>
    <t xml:space="preserve">14.1.1.</t>
  </si>
  <si>
    <t xml:space="preserve">14.1.2.</t>
  </si>
  <si>
    <t xml:space="preserve">14.1.3.</t>
  </si>
  <si>
    <t xml:space="preserve">14.1.4.</t>
  </si>
  <si>
    <t xml:space="preserve">14.1.5.</t>
  </si>
  <si>
    <t xml:space="preserve">14.1.6.</t>
  </si>
  <si>
    <t xml:space="preserve">14.1.7.</t>
  </si>
  <si>
    <t xml:space="preserve">14.1.8.</t>
  </si>
  <si>
    <t xml:space="preserve">14.2.</t>
  </si>
  <si>
    <t xml:space="preserve">14.2.1.</t>
  </si>
  <si>
    <t xml:space="preserve">15. EMEB SANTO GARBIM</t>
  </si>
  <si>
    <t xml:space="preserve">15.1.</t>
  </si>
  <si>
    <t xml:space="preserve">15.1.1.</t>
  </si>
  <si>
    <t xml:space="preserve">15.1.2.</t>
  </si>
  <si>
    <t xml:space="preserve">15.1.3.</t>
  </si>
  <si>
    <t xml:space="preserve">15.1.4.</t>
  </si>
  <si>
    <t xml:space="preserve">15.1.5.</t>
  </si>
  <si>
    <t xml:space="preserve">15.1.6.</t>
  </si>
  <si>
    <t xml:space="preserve">15.1.7.</t>
  </si>
  <si>
    <t xml:space="preserve">15.1.8.</t>
  </si>
  <si>
    <t xml:space="preserve">15.2.</t>
  </si>
  <si>
    <t xml:space="preserve">15.2.1.</t>
  </si>
  <si>
    <t xml:space="preserve">16. EMEB PAULO BIMBO GOMES</t>
  </si>
  <si>
    <t xml:space="preserve">16.1.</t>
  </si>
  <si>
    <t xml:space="preserve">16.1.1.</t>
  </si>
  <si>
    <t xml:space="preserve">16.1.2.</t>
  </si>
  <si>
    <t xml:space="preserve">16.1.3.</t>
  </si>
  <si>
    <t xml:space="preserve">16.1.4.</t>
  </si>
  <si>
    <t xml:space="preserve">16.1.5.</t>
  </si>
  <si>
    <t xml:space="preserve">16.1.6.</t>
  </si>
  <si>
    <t xml:space="preserve">16.1.7.</t>
  </si>
  <si>
    <t xml:space="preserve">16.1.8.</t>
  </si>
  <si>
    <t xml:space="preserve">16.2.</t>
  </si>
  <si>
    <t xml:space="preserve">16.2.1.</t>
  </si>
  <si>
    <t xml:space="preserve">17. EMEB PROFª ALCINEIA GOUVEIA DE FREITAS</t>
  </si>
  <si>
    <t xml:space="preserve">17.1.</t>
  </si>
  <si>
    <t xml:space="preserve">17.1.1.</t>
  </si>
  <si>
    <t xml:space="preserve">17.1.2.</t>
  </si>
  <si>
    <t xml:space="preserve">17.1.3.</t>
  </si>
  <si>
    <t xml:space="preserve">17.1.4.</t>
  </si>
  <si>
    <t xml:space="preserve">17.1.5.</t>
  </si>
  <si>
    <t xml:space="preserve">17.1.6.</t>
  </si>
  <si>
    <t xml:space="preserve">17.1.7.</t>
  </si>
  <si>
    <t xml:space="preserve">17.1.8.</t>
  </si>
  <si>
    <t xml:space="preserve">17.1.9</t>
  </si>
  <si>
    <t xml:space="preserve">17.2.</t>
  </si>
  <si>
    <t xml:space="preserve">17.2.1.</t>
  </si>
  <si>
    <t xml:space="preserve">18. EMEB FERNANDA DA SILVA FONSECA</t>
  </si>
  <si>
    <t xml:space="preserve">18.1.</t>
  </si>
  <si>
    <t xml:space="preserve">18.1.1.</t>
  </si>
  <si>
    <t xml:space="preserve">18.1.2.</t>
  </si>
  <si>
    <t xml:space="preserve">18.1.3.</t>
  </si>
  <si>
    <t xml:space="preserve">18.1.4.</t>
  </si>
  <si>
    <t xml:space="preserve">18.1.5.</t>
  </si>
  <si>
    <t xml:space="preserve">18.1.6.</t>
  </si>
  <si>
    <t xml:space="preserve">18.1.7.</t>
  </si>
  <si>
    <t xml:space="preserve">18.1.8.</t>
  </si>
  <si>
    <t xml:space="preserve">18.2.</t>
  </si>
  <si>
    <t xml:space="preserve">18.2.1.</t>
  </si>
  <si>
    <t xml:space="preserve">19. EMEB MARIA LÚCIA BERTI</t>
  </si>
  <si>
    <t xml:space="preserve">19.1.</t>
  </si>
  <si>
    <t xml:space="preserve">19.1.1.</t>
  </si>
  <si>
    <t xml:space="preserve">19.1.2.</t>
  </si>
  <si>
    <t xml:space="preserve">19.1.3.</t>
  </si>
  <si>
    <t xml:space="preserve">19.1.4.</t>
  </si>
  <si>
    <t xml:space="preserve">19.1.5.</t>
  </si>
  <si>
    <t xml:space="preserve">19.1.6.</t>
  </si>
  <si>
    <t xml:space="preserve">19.1.7.</t>
  </si>
  <si>
    <t xml:space="preserve">19.1.8.</t>
  </si>
  <si>
    <t xml:space="preserve">19.2.</t>
  </si>
  <si>
    <t xml:space="preserve">19.2.1.</t>
  </si>
  <si>
    <t xml:space="preserve">20. EMEB PROFª ELAINE MARIA ALVES SILVEIRA</t>
  </si>
  <si>
    <t xml:space="preserve">20.1.</t>
  </si>
  <si>
    <t xml:space="preserve">20.1.1.</t>
  </si>
  <si>
    <t xml:space="preserve">20.1.2.</t>
  </si>
  <si>
    <t xml:space="preserve">20.1.3.</t>
  </si>
  <si>
    <t xml:space="preserve">20.1.4.</t>
  </si>
  <si>
    <t xml:space="preserve">20.1.5.</t>
  </si>
  <si>
    <t xml:space="preserve">20.1.6.</t>
  </si>
  <si>
    <t xml:space="preserve">20.1.7.</t>
  </si>
  <si>
    <t xml:space="preserve">20.1.8.</t>
  </si>
  <si>
    <t xml:space="preserve">20.2.</t>
  </si>
  <si>
    <t xml:space="preserve">20.2.1.</t>
  </si>
  <si>
    <t xml:space="preserve">21. EMEB DR ARLINDO MORANDINI</t>
  </si>
  <si>
    <t xml:space="preserve">21.1.</t>
  </si>
  <si>
    <t xml:space="preserve">21.1.1.</t>
  </si>
  <si>
    <t xml:space="preserve">21.1.2.</t>
  </si>
  <si>
    <t xml:space="preserve">21.1.3.</t>
  </si>
  <si>
    <t xml:space="preserve">21.1.4.</t>
  </si>
  <si>
    <t xml:space="preserve">21.1.5.</t>
  </si>
  <si>
    <t xml:space="preserve">21.1.6.</t>
  </si>
  <si>
    <t xml:space="preserve">21.1.7.</t>
  </si>
  <si>
    <t xml:space="preserve">21.1.8.</t>
  </si>
  <si>
    <t xml:space="preserve">21.2.</t>
  </si>
  <si>
    <t xml:space="preserve">21.2.1.</t>
  </si>
  <si>
    <t xml:space="preserve">VALOR GLOBAL:</t>
  </si>
  <si>
    <t xml:space="preserve">OBS.: 
- PARA AS BARRAS IMPERMEABILIZANTES, FOI CONSIDERADA A ALTURA DE 1,50 M;
- NAS PAREDES COM MURAIS EXISTENTES, AS RESPONSÁVEIS PELOS PRÉDIOS DEVERÃO SER CONSULTADAS ANTES DO RETOQUE OU PINTURA;
- CADA PLACA DE OBRA TERÁ 2,00 x 3,00 M;</t>
  </si>
  <si>
    <t xml:space="preserve">_____________________________
Leonardo Donizeti Alves
Responsável Técnico
CAU: A83743-1</t>
  </si>
  <si>
    <t xml:space="preserve">MODELO DE PROPOSTA</t>
  </si>
  <si>
    <t xml:space="preserve">BDI INCIDENTE DE 19,50%</t>
  </si>
  <si>
    <t xml:space="preserve">RELAÇÃO DE VALORES POR UNIDADE ESCOLAR</t>
  </si>
  <si>
    <t xml:space="preserve">SV</t>
  </si>
  <si>
    <t xml:space="preserve">MEMÓRIA DE CÁLCULO</t>
  </si>
  <si>
    <t xml:space="preserve">PINTURA COM TINTA LÁTEX ACRÍLICA</t>
  </si>
  <si>
    <t xml:space="preserve">PINTURA COM TINTA IMPERMEABILIZANTE</t>
  </si>
  <si>
    <t xml:space="preserve">PINTURA DE ESQUADRIAS COM ESMALTE</t>
  </si>
  <si>
    <t xml:space="preserve">PINTURA DE PISO</t>
  </si>
  <si>
    <t xml:space="preserve">PINTURA DE QUADRAS</t>
  </si>
  <si>
    <t xml:space="preserve">TOTAL DE METROS QUADRADOS DE CADA ITEM</t>
  </si>
  <si>
    <r>
      <rPr>
        <b val="true"/>
        <sz val="14"/>
        <color rgb="FF000000"/>
        <rFont val="Times New Roman"/>
        <family val="0"/>
        <charset val="1"/>
      </rPr>
      <t xml:space="preserve">PREFEITURA MUNICIPAL DE</t>
    </r>
    <r>
      <rPr>
        <b val="true"/>
        <sz val="24"/>
        <color rgb="FF000000"/>
        <rFont val="Times New Roman"/>
        <family val="0"/>
        <charset val="1"/>
      </rPr>
      <t xml:space="preserve"> </t>
    </r>
    <r>
      <rPr>
        <b val="true"/>
        <sz val="14"/>
        <color rgb="FF000000"/>
        <rFont val="Times New Roman"/>
        <family val="0"/>
        <charset val="1"/>
      </rPr>
      <t xml:space="preserve">ORLÂNDIA
</t>
    </r>
    <r>
      <rPr>
        <sz val="9"/>
        <color rgb="FF000000"/>
        <rFont val="Times New Roman"/>
        <family val="0"/>
        <charset val="1"/>
      </rPr>
      <t xml:space="preserve">ESTADO DE SÃO PAULO
</t>
    </r>
    <r>
      <rPr>
        <b val="true"/>
        <sz val="9"/>
        <color rgb="FF000000"/>
        <rFont val="Times New Roman"/>
        <family val="0"/>
        <charset val="1"/>
      </rPr>
      <t xml:space="preserve">SECRETARIA DE INFRAESTRUTURA URBANA</t>
    </r>
    <r>
      <rPr>
        <sz val="12"/>
        <rFont val="Times New Roman"/>
        <family val="0"/>
        <charset val="1"/>
      </rPr>
      <t xml:space="preserve"> 
</t>
    </r>
    <r>
      <rPr>
        <sz val="7"/>
        <color rgb="FF000000"/>
        <rFont val="Times New Roman"/>
        <family val="0"/>
        <charset val="1"/>
      </rPr>
      <t xml:space="preserve">PÇA. CEL. ORLANDO, 600 - C. P. 77 - CEP 14620-000 - FONE PABX (16) 3820-8000 - CNPJ: 45.351.749/0001-11</t>
    </r>
  </si>
  <si>
    <t xml:space="preserve">CRONOGRAMA FÍSICO-FINANCEIRO</t>
  </si>
  <si>
    <t xml:space="preserve">MÊS 01</t>
  </si>
  <si>
    <t xml:space="preserve">MÊS 02</t>
  </si>
  <si>
    <t xml:space="preserve">MÊS 03</t>
  </si>
  <si>
    <t xml:space="preserve">MÊS 04</t>
  </si>
  <si>
    <t xml:space="preserve">MÊS 05</t>
  </si>
  <si>
    <t xml:space="preserve">MÊS 06</t>
  </si>
  <si>
    <t xml:space="preserve">MÊS 07</t>
  </si>
  <si>
    <t xml:space="preserve">MÊS 08</t>
  </si>
  <si>
    <t xml:space="preserve">MÊS 09</t>
  </si>
  <si>
    <t xml:space="preserve">1.</t>
  </si>
  <si>
    <t xml:space="preserve"> EMEB ISAURA ROQUE QUERCIA</t>
  </si>
  <si>
    <t xml:space="preserve">%</t>
  </si>
  <si>
    <t xml:space="preserve">R$</t>
  </si>
  <si>
    <t xml:space="preserve">2.</t>
  </si>
  <si>
    <t xml:space="preserve">EMEB ARTHUR OLIVA</t>
  </si>
  <si>
    <t xml:space="preserve">3.</t>
  </si>
  <si>
    <t xml:space="preserve">EMEB MAURÍCIO LEITE DE MORAIS</t>
  </si>
  <si>
    <t xml:space="preserve">4.</t>
  </si>
  <si>
    <t xml:space="preserve">EMEB ODETTE LEITE DE MORAIS</t>
  </si>
  <si>
    <t xml:space="preserve">5.</t>
  </si>
  <si>
    <t xml:space="preserve">EMEB PROF. IRACEMA MIELE</t>
  </si>
  <si>
    <t xml:space="preserve">6.</t>
  </si>
  <si>
    <t xml:space="preserve">EMEB PROF. MARIA APARECIDA MELO E SOUZA</t>
  </si>
  <si>
    <t xml:space="preserve">7.</t>
  </si>
  <si>
    <t xml:space="preserve">EMEB SYLVIA FERREIRA JORGE SCHAFFER</t>
  </si>
  <si>
    <t xml:space="preserve">8.</t>
  </si>
  <si>
    <t xml:space="preserve">EMEB PEDRO BORDIGNON NETO – I</t>
  </si>
  <si>
    <t xml:space="preserve">9.</t>
  </si>
  <si>
    <t xml:space="preserve">EMEB ENF. MARIA MAGDALENA BRASIL</t>
  </si>
  <si>
    <t xml:space="preserve">10.</t>
  </si>
  <si>
    <t xml:space="preserve"> EMEB PEDRO BORDIGNON NETO – II</t>
  </si>
  <si>
    <t xml:space="preserve">11.</t>
  </si>
  <si>
    <t xml:space="preserve">CAEC I “PROF.ª RITA ANDREZA CALOVI JLLIPRONTI– RUA 14, S/N</t>
  </si>
  <si>
    <t xml:space="preserve">12.</t>
  </si>
  <si>
    <t xml:space="preserve"> CAEC II “PROF.ª MARILZA DE MIRANDA MELO” – RUA 26</t>
  </si>
  <si>
    <t xml:space="preserve">13.</t>
  </si>
  <si>
    <t xml:space="preserve">EMEB FRANCISCO SALLES DE ABREU SAMPAIO</t>
  </si>
  <si>
    <t xml:space="preserve">14.</t>
  </si>
  <si>
    <t xml:space="preserve">EMEB JOSÉ RIBEIRO DE MENDONÇA NETO</t>
  </si>
  <si>
    <t xml:space="preserve">15.</t>
  </si>
  <si>
    <t xml:space="preserve">EMEB SANTO GARBIM</t>
  </si>
  <si>
    <t xml:space="preserve">16.</t>
  </si>
  <si>
    <t xml:space="preserve">EMEB PAULO BIMBO GOMES</t>
  </si>
  <si>
    <t xml:space="preserve">17.</t>
  </si>
  <si>
    <t xml:space="preserve">EMEB PROFª ALCINEIA GOUVEIA DE FREITAS</t>
  </si>
  <si>
    <t xml:space="preserve">18.</t>
  </si>
  <si>
    <t xml:space="preserve"> EMEB FERNANDA DA SILVA FONSECA</t>
  </si>
  <si>
    <t xml:space="preserve">19.</t>
  </si>
  <si>
    <t xml:space="preserve">EMEB MARIA LÚCIA BERTI</t>
  </si>
  <si>
    <t xml:space="preserve">20.</t>
  </si>
  <si>
    <t xml:space="preserve">EMEB PROFª ELAINE MARIA ALVES SILVEIRA</t>
  </si>
  <si>
    <t xml:space="preserve">EMEB DR ARLINDO MORANDINI</t>
  </si>
  <si>
    <t xml:space="preserve">ACUMULADO: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</si>
</sst>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-416]\ #,##0.00;[RED]\-[$R$-416]\ #,##0.00"/>
    <numFmt numFmtId="166" formatCode="#,##0.00"/>
    <numFmt numFmtId="167" formatCode="0"/>
    <numFmt numFmtId="168" formatCode="0.00%"/>
  </numFmts>
  <fonts count="3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u val="single"/>
      <sz val="11"/>
      <color rgb="FF000000"/>
      <name val="Times New Roman"/>
      <family val="1"/>
      <charset val="1"/>
    </font>
    <font>
      <b val="true"/>
      <sz val="7"/>
      <color rgb="FFFFFFFF"/>
      <name val="Calibri"/>
      <family val="2"/>
      <charset val="1"/>
    </font>
    <font>
      <b val="true"/>
      <sz val="7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sz val="7"/>
      <name val="Calibri"/>
      <family val="2"/>
      <charset val="1"/>
    </font>
    <font>
      <b val="true"/>
      <sz val="14"/>
      <color rgb="FF000000"/>
      <name val="Times New Roman"/>
      <family val="0"/>
    </font>
    <font>
      <b val="true"/>
      <sz val="24"/>
      <color rgb="FF000000"/>
      <name val="Times New Roman"/>
      <family val="0"/>
    </font>
    <font>
      <sz val="9"/>
      <color rgb="FF000000"/>
      <name val="Times New Roman"/>
      <family val="0"/>
    </font>
    <font>
      <b val="true"/>
      <sz val="9"/>
      <color rgb="FF000000"/>
      <name val="Times New Roman"/>
      <family val="0"/>
    </font>
    <font>
      <sz val="12"/>
      <name val="Times New Roman"/>
      <family val="0"/>
    </font>
    <font>
      <sz val="7"/>
      <color rgb="FF000000"/>
      <name val="Times New Roman"/>
      <family val="0"/>
    </font>
    <font>
      <b val="true"/>
      <u val="single"/>
      <sz val="12"/>
      <color rgb="FF000000"/>
      <name val="Times New Roman"/>
      <family val="1"/>
      <charset val="1"/>
    </font>
    <font>
      <b val="true"/>
      <sz val="8"/>
      <color rgb="FFFFFFFF"/>
      <name val="Calibri"/>
      <family val="2"/>
      <charset val="1"/>
    </font>
    <font>
      <b val="true"/>
      <sz val="8"/>
      <name val="Calibri"/>
      <family val="2"/>
      <charset val="1"/>
    </font>
    <font>
      <sz val="8"/>
      <name val="Calibri"/>
      <family val="2"/>
      <charset val="1"/>
    </font>
    <font>
      <b val="true"/>
      <sz val="6"/>
      <name val="Calibri"/>
      <family val="2"/>
      <charset val="1"/>
    </font>
    <font>
      <sz val="6"/>
      <name val="Calibri"/>
      <family val="2"/>
      <charset val="1"/>
    </font>
    <font>
      <b val="true"/>
      <u val="single"/>
      <sz val="12"/>
      <name val="Times New Roman"/>
      <family val="1"/>
      <charset val="1"/>
    </font>
    <font>
      <sz val="6"/>
      <color rgb="FF000000"/>
      <name val="Calibri"/>
      <family val="2"/>
      <charset val="1"/>
    </font>
    <font>
      <b val="true"/>
      <sz val="14"/>
      <color rgb="FF000000"/>
      <name val="Times New Roman"/>
      <family val="0"/>
      <charset val="1"/>
    </font>
    <font>
      <b val="true"/>
      <sz val="24"/>
      <color rgb="FF000000"/>
      <name val="Times New Roman"/>
      <family val="0"/>
      <charset val="1"/>
    </font>
    <font>
      <sz val="9"/>
      <color rgb="FF000000"/>
      <name val="Times New Roman"/>
      <family val="0"/>
      <charset val="1"/>
    </font>
    <font>
      <b val="true"/>
      <sz val="9"/>
      <color rgb="FF000000"/>
      <name val="Times New Roman"/>
      <family val="0"/>
      <charset val="1"/>
    </font>
    <font>
      <sz val="12"/>
      <name val="Times New Roman"/>
      <family val="0"/>
      <charset val="1"/>
    </font>
    <font>
      <sz val="7"/>
      <color rgb="FF000000"/>
      <name val="Times New Roman"/>
      <family val="0"/>
      <charset val="1"/>
    </font>
    <font>
      <b val="true"/>
      <sz val="6"/>
      <color rgb="FF000000"/>
      <name val="Calibri"/>
      <family val="2"/>
      <charset val="1"/>
    </font>
    <font>
      <sz val="6"/>
      <color rgb="FF666666"/>
      <name val="Calibri"/>
      <family val="2"/>
      <charset val="1"/>
    </font>
    <font>
      <b val="true"/>
      <sz val="6"/>
      <color rgb="FFFFFFFF"/>
      <name val="Calibri"/>
      <family val="2"/>
      <charset val="1"/>
    </font>
    <font>
      <b val="true"/>
      <sz val="7"/>
      <color rgb="FF666666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666699"/>
        <bgColor rgb="FF6B5E9B"/>
      </patternFill>
    </fill>
    <fill>
      <patternFill patternType="solid">
        <fgColor rgb="FF6B5E9B"/>
        <bgColor rgb="FF666699"/>
      </patternFill>
    </fill>
    <fill>
      <patternFill patternType="solid">
        <fgColor rgb="FFB7B3CA"/>
        <bgColor rgb="FFE0C2CD"/>
      </patternFill>
    </fill>
    <fill>
      <patternFill patternType="solid">
        <fgColor rgb="FFDDDDDD"/>
        <bgColor rgb="FFE0C2CD"/>
      </patternFill>
    </fill>
    <fill>
      <patternFill patternType="solid">
        <fgColor rgb="FFA1467E"/>
        <bgColor rgb="FF6B5E9B"/>
      </patternFill>
    </fill>
    <fill>
      <patternFill patternType="solid">
        <fgColor rgb="FFE0C2CD"/>
        <bgColor rgb="FFDDDDDD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8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4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5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10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5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5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0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1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666666"/>
      <rgbColor rgb="FF9999FF"/>
      <rgbColor rgb="FFA1467E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0C2C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6B5E9B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71280</xdr:colOff>
      <xdr:row>0</xdr:row>
      <xdr:rowOff>71640</xdr:rowOff>
    </xdr:from>
    <xdr:to>
      <xdr:col>1</xdr:col>
      <xdr:colOff>334440</xdr:colOff>
      <xdr:row>0</xdr:row>
      <xdr:rowOff>968040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1280" y="71640"/>
          <a:ext cx="780120" cy="896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76680</xdr:colOff>
      <xdr:row>0</xdr:row>
      <xdr:rowOff>78480</xdr:rowOff>
    </xdr:from>
    <xdr:to>
      <xdr:col>8</xdr:col>
      <xdr:colOff>685080</xdr:colOff>
      <xdr:row>0</xdr:row>
      <xdr:rowOff>941400</xdr:rowOff>
    </xdr:to>
    <xdr:sp>
      <xdr:nvSpPr>
        <xdr:cNvPr id="1" name="Text 2"/>
        <xdr:cNvSpPr/>
      </xdr:nvSpPr>
      <xdr:spPr>
        <a:xfrm>
          <a:off x="76680" y="78480"/>
          <a:ext cx="6384960" cy="862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0" tIns="0" bIns="0" anchor="t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PREFEITURA MUNICIPAL DE</a:t>
          </a: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ORLÂNDIA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Times New Roman"/>
            </a:rPr>
            <a:t>ESTADO DE SÃO PAULO</a:t>
          </a:r>
          <a:endParaRPr b="0" lang="pt-BR" sz="900" spc="-1" strike="noStrike">
            <a:latin typeface="Times New Roman"/>
          </a:endParaRPr>
        </a:p>
        <a:p>
          <a:pPr algn="ctr">
            <a:lnSpc>
              <a:spcPct val="150000"/>
            </a:lnSpc>
          </a:pPr>
          <a:r>
            <a:rPr b="1" lang="pt-BR" sz="900" spc="-1" strike="noStrike">
              <a:solidFill>
                <a:srgbClr val="000000"/>
              </a:solidFill>
              <a:latin typeface="Times New Roman"/>
            </a:rPr>
            <a:t>SECRETARIA DE INFRAESTRUTURA URBANA</a:t>
          </a:r>
          <a:br/>
          <a:r>
            <a:rPr b="0" lang="pt-BR" sz="700" spc="-1" strike="noStrike">
              <a:solidFill>
                <a:srgbClr val="000000"/>
              </a:solidFill>
              <a:latin typeface="Times New Roman"/>
            </a:rPr>
            <a:t>PÇA. CEL. ORLANDO, 600 - C. P. 77 - CEP 14620-000 - FONE PABX (16) 3820-8000 - CNPJ: 45.351.749/0001-11</a:t>
          </a:r>
          <a:endParaRPr b="0" lang="pt-BR" sz="7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71280</xdr:colOff>
      <xdr:row>0</xdr:row>
      <xdr:rowOff>71640</xdr:rowOff>
    </xdr:from>
    <xdr:to>
      <xdr:col>1</xdr:col>
      <xdr:colOff>204840</xdr:colOff>
      <xdr:row>0</xdr:row>
      <xdr:rowOff>968040</xdr:rowOff>
    </xdr:to>
    <xdr:pic>
      <xdr:nvPicPr>
        <xdr:cNvPr id="2" name="Figura 1" descr=""/>
        <xdr:cNvPicPr/>
      </xdr:nvPicPr>
      <xdr:blipFill>
        <a:blip r:embed="rId1"/>
        <a:stretch/>
      </xdr:blipFill>
      <xdr:spPr>
        <a:xfrm>
          <a:off x="71280" y="71640"/>
          <a:ext cx="780120" cy="896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76680</xdr:colOff>
      <xdr:row>0</xdr:row>
      <xdr:rowOff>78480</xdr:rowOff>
    </xdr:from>
    <xdr:to>
      <xdr:col>5</xdr:col>
      <xdr:colOff>813960</xdr:colOff>
      <xdr:row>0</xdr:row>
      <xdr:rowOff>941400</xdr:rowOff>
    </xdr:to>
    <xdr:sp>
      <xdr:nvSpPr>
        <xdr:cNvPr id="3" name="Text 2"/>
        <xdr:cNvSpPr/>
      </xdr:nvSpPr>
      <xdr:spPr>
        <a:xfrm>
          <a:off x="76680" y="78480"/>
          <a:ext cx="6385680" cy="862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0" tIns="0" bIns="0" anchor="t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PREFEITURA MUNICIPAL DE</a:t>
          </a: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ORLÂNDIA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Times New Roman"/>
            </a:rPr>
            <a:t>ESTADO DE SÃO PAULO</a:t>
          </a:r>
          <a:endParaRPr b="0" lang="pt-BR" sz="900" spc="-1" strike="noStrike">
            <a:latin typeface="Times New Roman"/>
          </a:endParaRPr>
        </a:p>
        <a:p>
          <a:pPr algn="ctr">
            <a:lnSpc>
              <a:spcPct val="150000"/>
            </a:lnSpc>
          </a:pPr>
          <a:r>
            <a:rPr b="1" lang="pt-BR" sz="900" spc="-1" strike="noStrike">
              <a:solidFill>
                <a:srgbClr val="000000"/>
              </a:solidFill>
              <a:latin typeface="Times New Roman"/>
            </a:rPr>
            <a:t>SECRETARIA DE INFRAESTRUTURA URBANA</a:t>
          </a:r>
          <a:br/>
          <a:r>
            <a:rPr b="0" lang="pt-BR" sz="700" spc="-1" strike="noStrike">
              <a:solidFill>
                <a:srgbClr val="000000"/>
              </a:solidFill>
              <a:latin typeface="Times New Roman"/>
            </a:rPr>
            <a:t>PÇA. CEL. ORLANDO, 600 - C. P. 77 - CEP 14620-000 - FONE PABX (16) 3820-8000 - CNPJ: 45.351.749/0001-11</a:t>
          </a:r>
          <a:endParaRPr b="0" lang="pt-BR" sz="7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71280</xdr:colOff>
      <xdr:row>0</xdr:row>
      <xdr:rowOff>71640</xdr:rowOff>
    </xdr:from>
    <xdr:to>
      <xdr:col>0</xdr:col>
      <xdr:colOff>851400</xdr:colOff>
      <xdr:row>0</xdr:row>
      <xdr:rowOff>968040</xdr:rowOff>
    </xdr:to>
    <xdr:pic>
      <xdr:nvPicPr>
        <xdr:cNvPr id="4" name="Figura 1" descr=""/>
        <xdr:cNvPicPr/>
      </xdr:nvPicPr>
      <xdr:blipFill>
        <a:blip r:embed="rId1"/>
        <a:stretch/>
      </xdr:blipFill>
      <xdr:spPr>
        <a:xfrm>
          <a:off x="71280" y="71640"/>
          <a:ext cx="780120" cy="896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76680</xdr:colOff>
      <xdr:row>0</xdr:row>
      <xdr:rowOff>78480</xdr:rowOff>
    </xdr:from>
    <xdr:to>
      <xdr:col>3</xdr:col>
      <xdr:colOff>989280</xdr:colOff>
      <xdr:row>0</xdr:row>
      <xdr:rowOff>941400</xdr:rowOff>
    </xdr:to>
    <xdr:sp>
      <xdr:nvSpPr>
        <xdr:cNvPr id="5" name="Text 2"/>
        <xdr:cNvSpPr/>
      </xdr:nvSpPr>
      <xdr:spPr>
        <a:xfrm>
          <a:off x="76680" y="78480"/>
          <a:ext cx="6386760" cy="862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0" tIns="0" bIns="0" anchor="t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PREFEITURA MUNICIPAL DE</a:t>
          </a: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ORLÂNDIA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Times New Roman"/>
            </a:rPr>
            <a:t>ESTADO DE SÃO PAULO</a:t>
          </a:r>
          <a:endParaRPr b="0" lang="pt-BR" sz="900" spc="-1" strike="noStrike">
            <a:latin typeface="Times New Roman"/>
          </a:endParaRPr>
        </a:p>
        <a:p>
          <a:pPr algn="ctr">
            <a:lnSpc>
              <a:spcPct val="150000"/>
            </a:lnSpc>
          </a:pPr>
          <a:r>
            <a:rPr b="1" lang="pt-BR" sz="900" spc="-1" strike="noStrike">
              <a:solidFill>
                <a:srgbClr val="000000"/>
              </a:solidFill>
              <a:latin typeface="Times New Roman"/>
            </a:rPr>
            <a:t>SECRETARIA DE INFRAESTRUTURA URBANA</a:t>
          </a:r>
          <a:br/>
          <a:r>
            <a:rPr b="0" lang="pt-BR" sz="700" spc="-1" strike="noStrike">
              <a:solidFill>
                <a:srgbClr val="000000"/>
              </a:solidFill>
              <a:latin typeface="Times New Roman"/>
            </a:rPr>
            <a:t>PÇA. CEL. ORLANDO, 600 - C. P. 77 - CEP 14620-000 - FONE PABX (16) 3820-8000 - CNPJ: 45.351.749/0001-11</a:t>
          </a:r>
          <a:endParaRPr b="0" lang="pt-BR" sz="7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71280</xdr:colOff>
      <xdr:row>0</xdr:row>
      <xdr:rowOff>71640</xdr:rowOff>
    </xdr:from>
    <xdr:to>
      <xdr:col>0</xdr:col>
      <xdr:colOff>851400</xdr:colOff>
      <xdr:row>0</xdr:row>
      <xdr:rowOff>968040</xdr:rowOff>
    </xdr:to>
    <xdr:pic>
      <xdr:nvPicPr>
        <xdr:cNvPr id="6" name="Figura 1" descr=""/>
        <xdr:cNvPicPr/>
      </xdr:nvPicPr>
      <xdr:blipFill>
        <a:blip r:embed="rId1"/>
        <a:stretch/>
      </xdr:blipFill>
      <xdr:spPr>
        <a:xfrm>
          <a:off x="71280" y="71640"/>
          <a:ext cx="780120" cy="896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76680</xdr:colOff>
      <xdr:row>0</xdr:row>
      <xdr:rowOff>78480</xdr:rowOff>
    </xdr:from>
    <xdr:to>
      <xdr:col>4</xdr:col>
      <xdr:colOff>1246320</xdr:colOff>
      <xdr:row>0</xdr:row>
      <xdr:rowOff>941400</xdr:rowOff>
    </xdr:to>
    <xdr:sp>
      <xdr:nvSpPr>
        <xdr:cNvPr id="7" name="Text 2"/>
        <xdr:cNvSpPr/>
      </xdr:nvSpPr>
      <xdr:spPr>
        <a:xfrm>
          <a:off x="76680" y="78480"/>
          <a:ext cx="6386760" cy="862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0" tIns="0" bIns="0" anchor="t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PREFEITURA MUNICIPAL DE</a:t>
          </a: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1" lang="pt-BR" sz="1400" spc="-1" strike="noStrike">
              <a:solidFill>
                <a:srgbClr val="000000"/>
              </a:solidFill>
              <a:latin typeface="Times New Roman"/>
            </a:rPr>
            <a:t>ORLÂNDIA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Times New Roman"/>
            </a:rPr>
            <a:t>ESTADO DE SÃO PAULO</a:t>
          </a:r>
          <a:endParaRPr b="0" lang="pt-BR" sz="900" spc="-1" strike="noStrike">
            <a:latin typeface="Times New Roman"/>
          </a:endParaRPr>
        </a:p>
        <a:p>
          <a:pPr algn="ctr">
            <a:lnSpc>
              <a:spcPct val="150000"/>
            </a:lnSpc>
          </a:pPr>
          <a:r>
            <a:rPr b="1" lang="pt-BR" sz="900" spc="-1" strike="noStrike">
              <a:solidFill>
                <a:srgbClr val="000000"/>
              </a:solidFill>
              <a:latin typeface="Times New Roman"/>
            </a:rPr>
            <a:t>SECRETARIA DE INFRAESTRUTURA URBANA</a:t>
          </a:r>
          <a:br/>
          <a:r>
            <a:rPr b="0" lang="pt-BR" sz="700" spc="-1" strike="noStrike">
              <a:solidFill>
                <a:srgbClr val="000000"/>
              </a:solidFill>
              <a:latin typeface="Times New Roman"/>
            </a:rPr>
            <a:t>PÇA. CEL. ORLANDO, 600 - C. P. 77 - CEP 14620-000 - FONE PABX (16) 3820-8000 - CNPJ: 45.351.749/0001-11</a:t>
          </a:r>
          <a:endParaRPr b="0" lang="pt-BR" sz="7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168480</xdr:colOff>
      <xdr:row>0</xdr:row>
      <xdr:rowOff>0</xdr:rowOff>
    </xdr:from>
    <xdr:to>
      <xdr:col>1</xdr:col>
      <xdr:colOff>524880</xdr:colOff>
      <xdr:row>0</xdr:row>
      <xdr:rowOff>845280</xdr:rowOff>
    </xdr:to>
    <xdr:pic>
      <xdr:nvPicPr>
        <xdr:cNvPr id="8" name="Figura 1" descr=""/>
        <xdr:cNvPicPr/>
      </xdr:nvPicPr>
      <xdr:blipFill>
        <a:blip r:embed="rId1"/>
        <a:stretch/>
      </xdr:blipFill>
      <xdr:spPr>
        <a:xfrm>
          <a:off x="168480" y="0"/>
          <a:ext cx="733680" cy="845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pageBreakPreview" topLeftCell="A46" colorId="64" zoomScale="120" zoomScaleNormal="120" zoomScalePageLayoutView="120" workbookViewId="0">
      <selection pane="topLeft" activeCell="F8" activeCellId="0" sqref="F8"/>
    </sheetView>
  </sheetViews>
  <sheetFormatPr defaultColWidth="8.5625" defaultRowHeight="13.8" zeroHeight="false" outlineLevelRow="0" outlineLevelCol="0"/>
  <cols>
    <col collapsed="false" customWidth="true" hidden="false" outlineLevel="0" max="1" min="1" style="1" width="7.33"/>
    <col collapsed="false" customWidth="true" hidden="false" outlineLevel="0" max="2" min="2" style="1" width="5.56"/>
    <col collapsed="false" customWidth="true" hidden="false" outlineLevel="0" max="3" min="3" style="1" width="7.88"/>
    <col collapsed="false" customWidth="true" hidden="false" outlineLevel="0" max="4" min="4" style="2" width="29.9"/>
    <col collapsed="false" customWidth="true" hidden="false" outlineLevel="0" max="5" min="5" style="3" width="3.88"/>
    <col collapsed="false" customWidth="true" hidden="false" outlineLevel="0" max="6" min="6" style="3" width="7"/>
    <col collapsed="false" customWidth="true" hidden="false" outlineLevel="0" max="8" min="7" style="4" width="10.2"/>
    <col collapsed="false" customWidth="true" hidden="false" outlineLevel="0" max="9" min="9" style="4" width="11.56"/>
    <col collapsed="false" customWidth="true" hidden="true" outlineLevel="0" max="10" min="10" style="5" width="9.79"/>
    <col collapsed="false" customWidth="true" hidden="false" outlineLevel="0" max="16384" min="16374" style="6" width="11.56"/>
  </cols>
  <sheetData>
    <row r="1" customFormat="false" ht="90" hidden="false" customHeight="true" outlineLevel="0" collapsed="false">
      <c r="A1" s="7"/>
      <c r="B1" s="7"/>
      <c r="C1" s="7"/>
      <c r="D1" s="7"/>
      <c r="E1" s="7"/>
      <c r="F1" s="7"/>
      <c r="G1" s="7"/>
      <c r="H1" s="7"/>
      <c r="I1" s="7"/>
    </row>
    <row r="2" customFormat="false" ht="22.5" hidden="false" customHeight="true" outlineLevel="0" collapsed="false">
      <c r="A2" s="8" t="s">
        <v>0</v>
      </c>
      <c r="B2" s="8"/>
      <c r="C2" s="8"/>
      <c r="D2" s="8"/>
      <c r="E2" s="8"/>
      <c r="F2" s="8"/>
      <c r="G2" s="8"/>
      <c r="H2" s="8"/>
      <c r="I2" s="8"/>
    </row>
    <row r="3" customFormat="false" ht="18.75" hidden="false" customHeight="true" outlineLevel="0" collapsed="false">
      <c r="A3" s="9" t="s">
        <v>1</v>
      </c>
      <c r="B3" s="9"/>
      <c r="C3" s="9"/>
      <c r="D3" s="9"/>
      <c r="E3" s="9"/>
      <c r="F3" s="9"/>
      <c r="G3" s="9"/>
      <c r="H3" s="9"/>
      <c r="I3" s="9"/>
    </row>
    <row r="4" customFormat="false" ht="13.8" hidden="false" customHeight="false" outlineLevel="0" collapsed="false">
      <c r="D4" s="10"/>
      <c r="E4" s="1"/>
      <c r="F4" s="1"/>
      <c r="G4" s="11"/>
      <c r="H4" s="11"/>
    </row>
    <row r="5" customFormat="false" ht="13.8" hidden="false" customHeight="false" outlineLevel="0" collapsed="false">
      <c r="A5" s="12" t="s">
        <v>2</v>
      </c>
      <c r="B5" s="12" t="s">
        <v>3</v>
      </c>
      <c r="C5" s="12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</row>
    <row r="6" customFormat="false" ht="13.8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6"/>
      <c r="I6" s="17" t="n">
        <f aca="false">I7+I16</f>
        <v>207341.6736</v>
      </c>
      <c r="J6" s="18"/>
    </row>
    <row r="7" customFormat="false" ht="13.8" hidden="false" customHeight="false" outlineLevel="0" collapsed="false">
      <c r="A7" s="19" t="s">
        <v>12</v>
      </c>
      <c r="B7" s="20" t="s">
        <v>13</v>
      </c>
      <c r="C7" s="20"/>
      <c r="D7" s="20"/>
      <c r="E7" s="20"/>
      <c r="F7" s="20"/>
      <c r="G7" s="20"/>
      <c r="H7" s="20"/>
      <c r="I7" s="21" t="n">
        <f aca="false">SUM(I8:I15)</f>
        <v>204900.3936</v>
      </c>
      <c r="J7" s="18"/>
    </row>
    <row r="8" customFormat="false" ht="13.8" hidden="false" customHeight="false" outlineLevel="0" collapsed="false">
      <c r="A8" s="22" t="s">
        <v>14</v>
      </c>
      <c r="B8" s="22" t="s">
        <v>15</v>
      </c>
      <c r="C8" s="22" t="s">
        <v>16</v>
      </c>
      <c r="D8" s="23" t="s">
        <v>17</v>
      </c>
      <c r="E8" s="22" t="s">
        <v>18</v>
      </c>
      <c r="F8" s="24" t="n">
        <v>754.58</v>
      </c>
      <c r="G8" s="25" t="n">
        <f aca="false">H8/1.195</f>
        <v>27.9581589958159</v>
      </c>
      <c r="H8" s="25" t="n">
        <v>33.41</v>
      </c>
      <c r="I8" s="25" t="n">
        <f aca="false">H8*F8</f>
        <v>25210.5178</v>
      </c>
      <c r="J8" s="18" t="n">
        <v>25210.5178</v>
      </c>
    </row>
    <row r="9" customFormat="false" ht="13.8" hidden="false" customHeight="false" outlineLevel="0" collapsed="false">
      <c r="A9" s="26" t="s">
        <v>19</v>
      </c>
      <c r="B9" s="26" t="s">
        <v>15</v>
      </c>
      <c r="C9" s="26" t="s">
        <v>16</v>
      </c>
      <c r="D9" s="27" t="s">
        <v>20</v>
      </c>
      <c r="E9" s="26" t="s">
        <v>18</v>
      </c>
      <c r="F9" s="28" t="n">
        <v>458.9</v>
      </c>
      <c r="G9" s="29" t="n">
        <f aca="false">H9/1.195</f>
        <v>27.9581589958159</v>
      </c>
      <c r="H9" s="29" t="n">
        <v>33.41</v>
      </c>
      <c r="I9" s="29" t="n">
        <f aca="false">H9*F9</f>
        <v>15331.849</v>
      </c>
      <c r="J9" s="18" t="n">
        <v>15331.849</v>
      </c>
    </row>
    <row r="10" customFormat="false" ht="13.8" hidden="false" customHeight="false" outlineLevel="0" collapsed="false">
      <c r="A10" s="30" t="s">
        <v>21</v>
      </c>
      <c r="B10" s="30" t="s">
        <v>15</v>
      </c>
      <c r="C10" s="30" t="s">
        <v>16</v>
      </c>
      <c r="D10" s="31" t="s">
        <v>22</v>
      </c>
      <c r="E10" s="30" t="s">
        <v>18</v>
      </c>
      <c r="F10" s="32" t="n">
        <v>1571.82</v>
      </c>
      <c r="G10" s="33" t="n">
        <f aca="false">H10/1.195</f>
        <v>27.9581589958159</v>
      </c>
      <c r="H10" s="33" t="n">
        <v>33.41</v>
      </c>
      <c r="I10" s="33" t="n">
        <f aca="false">H10*F10</f>
        <v>52514.5062</v>
      </c>
      <c r="J10" s="18" t="n">
        <v>52514.5062</v>
      </c>
    </row>
    <row r="11" customFormat="false" ht="13.8" hidden="false" customHeight="false" outlineLevel="0" collapsed="false">
      <c r="A11" s="26" t="s">
        <v>23</v>
      </c>
      <c r="B11" s="26" t="s">
        <v>15</v>
      </c>
      <c r="C11" s="26" t="s">
        <v>16</v>
      </c>
      <c r="D11" s="27" t="s">
        <v>24</v>
      </c>
      <c r="E11" s="26" t="s">
        <v>18</v>
      </c>
      <c r="F11" s="28" t="n">
        <v>1027.4</v>
      </c>
      <c r="G11" s="29" t="n">
        <f aca="false">H11/1.195</f>
        <v>27.9581589958159</v>
      </c>
      <c r="H11" s="29" t="n">
        <v>33.41</v>
      </c>
      <c r="I11" s="29" t="n">
        <f aca="false">H11*F11</f>
        <v>34325.434</v>
      </c>
      <c r="J11" s="18" t="n">
        <v>34325.434</v>
      </c>
    </row>
    <row r="12" customFormat="false" ht="13.8" hidden="false" customHeight="false" outlineLevel="0" collapsed="false">
      <c r="A12" s="30" t="s">
        <v>25</v>
      </c>
      <c r="B12" s="30" t="s">
        <v>15</v>
      </c>
      <c r="C12" s="30" t="s">
        <v>26</v>
      </c>
      <c r="D12" s="31" t="s">
        <v>27</v>
      </c>
      <c r="E12" s="30" t="s">
        <v>18</v>
      </c>
      <c r="F12" s="32" t="n">
        <v>826.53</v>
      </c>
      <c r="G12" s="33" t="n">
        <f aca="false">H12/1.195</f>
        <v>21.9414225941423</v>
      </c>
      <c r="H12" s="33" t="n">
        <v>26.22</v>
      </c>
      <c r="I12" s="33" t="n">
        <f aca="false">H12*F12</f>
        <v>21671.6166</v>
      </c>
      <c r="J12" s="18" t="n">
        <v>21671.6166</v>
      </c>
    </row>
    <row r="13" customFormat="false" ht="20.05" hidden="false" customHeight="false" outlineLevel="0" collapsed="false">
      <c r="A13" s="26" t="s">
        <v>28</v>
      </c>
      <c r="B13" s="26" t="s">
        <v>15</v>
      </c>
      <c r="C13" s="26" t="s">
        <v>29</v>
      </c>
      <c r="D13" s="34" t="s">
        <v>30</v>
      </c>
      <c r="E13" s="26" t="s">
        <v>18</v>
      </c>
      <c r="F13" s="28" t="n">
        <v>1122.25</v>
      </c>
      <c r="G13" s="29" t="n">
        <f aca="false">H13/1.195</f>
        <v>26.2761506276151</v>
      </c>
      <c r="H13" s="29" t="n">
        <v>31.4</v>
      </c>
      <c r="I13" s="29" t="n">
        <f aca="false">H13*F13</f>
        <v>35238.65</v>
      </c>
      <c r="J13" s="18" t="n">
        <v>35238.65</v>
      </c>
    </row>
    <row r="14" customFormat="false" ht="20.05" hidden="false" customHeight="false" outlineLevel="0" collapsed="false">
      <c r="A14" s="30" t="s">
        <v>31</v>
      </c>
      <c r="B14" s="30" t="s">
        <v>15</v>
      </c>
      <c r="C14" s="30" t="s">
        <v>29</v>
      </c>
      <c r="D14" s="35" t="s">
        <v>32</v>
      </c>
      <c r="E14" s="30" t="s">
        <v>18</v>
      </c>
      <c r="F14" s="32" t="n">
        <v>359.23</v>
      </c>
      <c r="G14" s="33" t="n">
        <f aca="false">H14/1.195</f>
        <v>26.2761506276151</v>
      </c>
      <c r="H14" s="33" t="n">
        <v>31.4</v>
      </c>
      <c r="I14" s="33" t="n">
        <f aca="false">H14*F14</f>
        <v>11279.822</v>
      </c>
      <c r="J14" s="18" t="n">
        <v>11279.822</v>
      </c>
    </row>
    <row r="15" customFormat="false" ht="13.8" hidden="false" customHeight="false" outlineLevel="0" collapsed="false">
      <c r="A15" s="36" t="s">
        <v>33</v>
      </c>
      <c r="B15" s="36" t="s">
        <v>15</v>
      </c>
      <c r="C15" s="36" t="s">
        <v>29</v>
      </c>
      <c r="D15" s="37" t="s">
        <v>34</v>
      </c>
      <c r="E15" s="36" t="s">
        <v>18</v>
      </c>
      <c r="F15" s="38" t="n">
        <f aca="false">297.07</f>
        <v>297.07</v>
      </c>
      <c r="G15" s="39" t="n">
        <f aca="false">H15/1.195</f>
        <v>26.2761506276151</v>
      </c>
      <c r="H15" s="39" t="n">
        <v>31.4</v>
      </c>
      <c r="I15" s="39" t="n">
        <f aca="false">H15*F15</f>
        <v>9327.998</v>
      </c>
      <c r="J15" s="18" t="n">
        <v>9327.998</v>
      </c>
    </row>
    <row r="16" customFormat="false" ht="13.8" hidden="false" customHeight="false" outlineLevel="0" collapsed="false">
      <c r="A16" s="19" t="s">
        <v>35</v>
      </c>
      <c r="B16" s="20" t="s">
        <v>36</v>
      </c>
      <c r="C16" s="20"/>
      <c r="D16" s="20"/>
      <c r="E16" s="20"/>
      <c r="F16" s="20"/>
      <c r="G16" s="20"/>
      <c r="H16" s="20"/>
      <c r="I16" s="21" t="n">
        <f aca="false">SUM(I17)</f>
        <v>2441.28</v>
      </c>
      <c r="J16" s="18"/>
    </row>
    <row r="17" customFormat="false" ht="27.6" hidden="false" customHeight="false" outlineLevel="0" collapsed="false">
      <c r="A17" s="40" t="s">
        <v>37</v>
      </c>
      <c r="B17" s="40" t="s">
        <v>15</v>
      </c>
      <c r="C17" s="40" t="s">
        <v>38</v>
      </c>
      <c r="D17" s="41" t="s">
        <v>39</v>
      </c>
      <c r="E17" s="40" t="s">
        <v>18</v>
      </c>
      <c r="F17" s="42" t="n">
        <v>6</v>
      </c>
      <c r="G17" s="43" t="n">
        <f aca="false">H17/1.195</f>
        <v>340.485355648536</v>
      </c>
      <c r="H17" s="43" t="n">
        <v>406.88</v>
      </c>
      <c r="I17" s="43" t="n">
        <f aca="false">H17*F17</f>
        <v>2441.28</v>
      </c>
      <c r="J17" s="18" t="n">
        <v>2441.28</v>
      </c>
    </row>
    <row r="18" customFormat="false" ht="13.8" hidden="false" customHeight="false" outlineLevel="0" collapsed="false">
      <c r="A18" s="7"/>
      <c r="B18" s="7"/>
      <c r="C18" s="7"/>
      <c r="D18" s="7"/>
      <c r="E18" s="7"/>
      <c r="F18" s="7"/>
      <c r="G18" s="7"/>
      <c r="H18" s="7"/>
      <c r="I18" s="7"/>
      <c r="J18" s="18"/>
    </row>
    <row r="19" customFormat="false" ht="13.8" hidden="false" customHeight="false" outlineLevel="0" collapsed="false">
      <c r="A19" s="15" t="s">
        <v>40</v>
      </c>
      <c r="B19" s="15"/>
      <c r="C19" s="15"/>
      <c r="D19" s="15"/>
      <c r="E19" s="15"/>
      <c r="F19" s="15"/>
      <c r="G19" s="15"/>
      <c r="H19" s="16"/>
      <c r="I19" s="17" t="n">
        <f aca="false">I20+I30</f>
        <v>363713.33014</v>
      </c>
      <c r="J19" s="18"/>
    </row>
    <row r="20" customFormat="false" ht="13.8" hidden="false" customHeight="false" outlineLevel="0" collapsed="false">
      <c r="A20" s="19" t="s">
        <v>41</v>
      </c>
      <c r="B20" s="20" t="s">
        <v>13</v>
      </c>
      <c r="C20" s="20"/>
      <c r="D20" s="20"/>
      <c r="E20" s="20"/>
      <c r="F20" s="20"/>
      <c r="G20" s="20"/>
      <c r="H20" s="20"/>
      <c r="I20" s="21" t="n">
        <f aca="false">SUM(I21:I29)</f>
        <v>361272.05014</v>
      </c>
      <c r="J20" s="18"/>
    </row>
    <row r="21" customFormat="false" ht="13.8" hidden="false" customHeight="false" outlineLevel="0" collapsed="false">
      <c r="A21" s="22" t="s">
        <v>42</v>
      </c>
      <c r="B21" s="22" t="s">
        <v>15</v>
      </c>
      <c r="C21" s="22" t="s">
        <v>16</v>
      </c>
      <c r="D21" s="23" t="s">
        <v>17</v>
      </c>
      <c r="E21" s="22" t="s">
        <v>18</v>
      </c>
      <c r="F21" s="24" t="n">
        <v>1118.28</v>
      </c>
      <c r="G21" s="25" t="n">
        <f aca="false">H21/1.195</f>
        <v>27.9581589958159</v>
      </c>
      <c r="H21" s="25" t="n">
        <v>33.41</v>
      </c>
      <c r="I21" s="25" t="n">
        <f aca="false">H21*F21</f>
        <v>37361.7348</v>
      </c>
      <c r="J21" s="18" t="n">
        <v>37361.7348</v>
      </c>
    </row>
    <row r="22" customFormat="false" ht="13.8" hidden="false" customHeight="false" outlineLevel="0" collapsed="false">
      <c r="A22" s="26" t="s">
        <v>43</v>
      </c>
      <c r="B22" s="26" t="s">
        <v>15</v>
      </c>
      <c r="C22" s="26" t="s">
        <v>16</v>
      </c>
      <c r="D22" s="27" t="s">
        <v>20</v>
      </c>
      <c r="E22" s="26" t="s">
        <v>18</v>
      </c>
      <c r="F22" s="28" t="n">
        <v>1002.71</v>
      </c>
      <c r="G22" s="29" t="n">
        <f aca="false">H22/1.195</f>
        <v>27.9581589958159</v>
      </c>
      <c r="H22" s="29" t="n">
        <v>33.41</v>
      </c>
      <c r="I22" s="29" t="n">
        <f aca="false">H22*F22</f>
        <v>33500.5411</v>
      </c>
      <c r="J22" s="18" t="n">
        <v>33500.5411</v>
      </c>
    </row>
    <row r="23" customFormat="false" ht="13.8" hidden="false" customHeight="false" outlineLevel="0" collapsed="false">
      <c r="A23" s="30" t="s">
        <v>44</v>
      </c>
      <c r="B23" s="30" t="s">
        <v>15</v>
      </c>
      <c r="C23" s="30" t="s">
        <v>16</v>
      </c>
      <c r="D23" s="31" t="s">
        <v>22</v>
      </c>
      <c r="E23" s="30" t="s">
        <v>18</v>
      </c>
      <c r="F23" s="32" t="n">
        <v>1833.9</v>
      </c>
      <c r="G23" s="33" t="n">
        <f aca="false">H23/1.195</f>
        <v>27.9581589958159</v>
      </c>
      <c r="H23" s="33" t="n">
        <v>33.41</v>
      </c>
      <c r="I23" s="33" t="n">
        <f aca="false">H23*F23</f>
        <v>61270.599</v>
      </c>
      <c r="J23" s="18" t="n">
        <v>61270.599</v>
      </c>
    </row>
    <row r="24" customFormat="false" ht="13.8" hidden="false" customHeight="false" outlineLevel="0" collapsed="false">
      <c r="A24" s="26" t="s">
        <v>45</v>
      </c>
      <c r="B24" s="26" t="s">
        <v>15</v>
      </c>
      <c r="C24" s="26" t="s">
        <v>16</v>
      </c>
      <c r="D24" s="27" t="s">
        <v>24</v>
      </c>
      <c r="E24" s="26" t="s">
        <v>18</v>
      </c>
      <c r="F24" s="28" t="n">
        <v>1577.14</v>
      </c>
      <c r="G24" s="29" t="n">
        <f aca="false">H24/1.195</f>
        <v>27.9581589958159</v>
      </c>
      <c r="H24" s="29" t="n">
        <v>33.41</v>
      </c>
      <c r="I24" s="29" t="n">
        <f aca="false">H24*F24</f>
        <v>52692.2474</v>
      </c>
      <c r="J24" s="18" t="n">
        <v>52692.2474</v>
      </c>
    </row>
    <row r="25" customFormat="false" ht="13.8" hidden="false" customHeight="false" outlineLevel="0" collapsed="false">
      <c r="A25" s="30" t="s">
        <v>46</v>
      </c>
      <c r="B25" s="30" t="s">
        <v>15</v>
      </c>
      <c r="C25" s="30" t="s">
        <v>26</v>
      </c>
      <c r="D25" s="31" t="s">
        <v>27</v>
      </c>
      <c r="E25" s="30" t="s">
        <v>18</v>
      </c>
      <c r="F25" s="32" t="n">
        <v>2540.4</v>
      </c>
      <c r="G25" s="33" t="n">
        <f aca="false">H25/1.195</f>
        <v>21.9414225941423</v>
      </c>
      <c r="H25" s="33" t="n">
        <v>26.22</v>
      </c>
      <c r="I25" s="33" t="n">
        <f aca="false">H25*F25</f>
        <v>66609.288</v>
      </c>
      <c r="J25" s="18" t="n">
        <v>66609.288</v>
      </c>
    </row>
    <row r="26" customFormat="false" ht="20.05" hidden="false" customHeight="false" outlineLevel="0" collapsed="false">
      <c r="A26" s="26" t="s">
        <v>47</v>
      </c>
      <c r="B26" s="26" t="s">
        <v>15</v>
      </c>
      <c r="C26" s="26" t="s">
        <v>29</v>
      </c>
      <c r="D26" s="34" t="s">
        <v>30</v>
      </c>
      <c r="E26" s="26" t="s">
        <v>18</v>
      </c>
      <c r="F26" s="28" t="n">
        <v>896.22</v>
      </c>
      <c r="G26" s="29" t="n">
        <f aca="false">H26/1.195</f>
        <v>26.2761506276151</v>
      </c>
      <c r="H26" s="29" t="n">
        <v>31.4</v>
      </c>
      <c r="I26" s="29" t="n">
        <f aca="false">H26*F26</f>
        <v>28141.308</v>
      </c>
      <c r="J26" s="18" t="n">
        <v>28141.308</v>
      </c>
    </row>
    <row r="27" customFormat="false" ht="20.05" hidden="false" customHeight="false" outlineLevel="0" collapsed="false">
      <c r="A27" s="30" t="s">
        <v>48</v>
      </c>
      <c r="B27" s="30" t="s">
        <v>15</v>
      </c>
      <c r="C27" s="30" t="s">
        <v>29</v>
      </c>
      <c r="D27" s="35" t="s">
        <v>32</v>
      </c>
      <c r="E27" s="30" t="s">
        <v>18</v>
      </c>
      <c r="F27" s="32" t="n">
        <v>593.13</v>
      </c>
      <c r="G27" s="33" t="n">
        <f aca="false">H27/1.195</f>
        <v>26.2761506276151</v>
      </c>
      <c r="H27" s="33" t="n">
        <v>31.4</v>
      </c>
      <c r="I27" s="33" t="n">
        <f aca="false">H27*F27</f>
        <v>18624.282</v>
      </c>
      <c r="J27" s="18" t="n">
        <v>18624.282</v>
      </c>
    </row>
    <row r="28" customFormat="false" ht="13.8" hidden="false" customHeight="false" outlineLevel="0" collapsed="false">
      <c r="A28" s="44" t="s">
        <v>49</v>
      </c>
      <c r="B28" s="26" t="s">
        <v>15</v>
      </c>
      <c r="C28" s="26" t="s">
        <v>29</v>
      </c>
      <c r="D28" s="34" t="s">
        <v>34</v>
      </c>
      <c r="E28" s="26" t="s">
        <v>18</v>
      </c>
      <c r="F28" s="28" t="n">
        <v>329.19</v>
      </c>
      <c r="G28" s="29" t="n">
        <f aca="false">H28/1.195</f>
        <v>26.2761506276151</v>
      </c>
      <c r="H28" s="29" t="n">
        <v>31.4</v>
      </c>
      <c r="I28" s="29" t="n">
        <f aca="false">H28*F28</f>
        <v>10336.566</v>
      </c>
      <c r="J28" s="18" t="n">
        <v>10336.566</v>
      </c>
    </row>
    <row r="29" customFormat="false" ht="27.6" hidden="false" customHeight="false" outlineLevel="0" collapsed="false">
      <c r="A29" s="45" t="s">
        <v>50</v>
      </c>
      <c r="B29" s="45" t="s">
        <v>51</v>
      </c>
      <c r="C29" s="46" t="n">
        <v>102494</v>
      </c>
      <c r="D29" s="47" t="s">
        <v>52</v>
      </c>
      <c r="E29" s="45" t="s">
        <v>18</v>
      </c>
      <c r="F29" s="48" t="n">
        <v>644.8</v>
      </c>
      <c r="G29" s="49" t="n">
        <v>68.44</v>
      </c>
      <c r="H29" s="49" t="n">
        <f aca="false">G29*1.195</f>
        <v>81.7858</v>
      </c>
      <c r="I29" s="49" t="n">
        <f aca="false">H29*F29</f>
        <v>52735.48384</v>
      </c>
      <c r="J29" s="18" t="n">
        <v>52735.48384</v>
      </c>
    </row>
    <row r="30" customFormat="false" ht="13.8" hidden="false" customHeight="false" outlineLevel="0" collapsed="false">
      <c r="A30" s="19" t="s">
        <v>53</v>
      </c>
      <c r="B30" s="20" t="s">
        <v>36</v>
      </c>
      <c r="C30" s="20"/>
      <c r="D30" s="20"/>
      <c r="E30" s="20"/>
      <c r="F30" s="20"/>
      <c r="G30" s="20"/>
      <c r="H30" s="20"/>
      <c r="I30" s="21" t="n">
        <f aca="false">SUM(I31)</f>
        <v>2441.28</v>
      </c>
      <c r="J30" s="18"/>
    </row>
    <row r="31" customFormat="false" ht="27.6" hidden="false" customHeight="false" outlineLevel="0" collapsed="false">
      <c r="A31" s="40" t="s">
        <v>54</v>
      </c>
      <c r="B31" s="40" t="s">
        <v>15</v>
      </c>
      <c r="C31" s="40" t="s">
        <v>38</v>
      </c>
      <c r="D31" s="41" t="s">
        <v>39</v>
      </c>
      <c r="E31" s="40" t="s">
        <v>18</v>
      </c>
      <c r="F31" s="42" t="n">
        <v>6</v>
      </c>
      <c r="G31" s="43" t="n">
        <f aca="false">H31/1.195</f>
        <v>340.485355648536</v>
      </c>
      <c r="H31" s="43" t="n">
        <v>406.88</v>
      </c>
      <c r="I31" s="43" t="n">
        <f aca="false">H31*F31</f>
        <v>2441.28</v>
      </c>
      <c r="J31" s="18" t="n">
        <v>2441.28</v>
      </c>
    </row>
    <row r="32" customFormat="false" ht="13.8" hidden="false" customHeight="false" outlineLevel="0" collapsed="false">
      <c r="A32" s="7"/>
      <c r="B32" s="7"/>
      <c r="C32" s="7"/>
      <c r="D32" s="7"/>
      <c r="E32" s="7"/>
      <c r="F32" s="7"/>
      <c r="G32" s="7"/>
      <c r="H32" s="7"/>
      <c r="I32" s="7"/>
      <c r="J32" s="18"/>
    </row>
    <row r="33" customFormat="false" ht="13.8" hidden="false" customHeight="false" outlineLevel="0" collapsed="false">
      <c r="A33" s="15" t="s">
        <v>55</v>
      </c>
      <c r="B33" s="15"/>
      <c r="C33" s="15"/>
      <c r="D33" s="15"/>
      <c r="E33" s="15"/>
      <c r="F33" s="15"/>
      <c r="G33" s="15"/>
      <c r="H33" s="16"/>
      <c r="I33" s="17" t="n">
        <f aca="false">I34+I44</f>
        <v>250138.699342</v>
      </c>
      <c r="J33" s="18"/>
    </row>
    <row r="34" customFormat="false" ht="13.8" hidden="false" customHeight="false" outlineLevel="0" collapsed="false">
      <c r="A34" s="19" t="s">
        <v>56</v>
      </c>
      <c r="B34" s="20" t="s">
        <v>13</v>
      </c>
      <c r="C34" s="20"/>
      <c r="D34" s="20"/>
      <c r="E34" s="20"/>
      <c r="F34" s="20"/>
      <c r="G34" s="20"/>
      <c r="H34" s="20"/>
      <c r="I34" s="21" t="n">
        <f aca="false">SUM(I35:I43)</f>
        <v>247697.419342</v>
      </c>
      <c r="J34" s="18"/>
    </row>
    <row r="35" customFormat="false" ht="13.8" hidden="false" customHeight="false" outlineLevel="0" collapsed="false">
      <c r="A35" s="22" t="s">
        <v>56</v>
      </c>
      <c r="B35" s="22" t="s">
        <v>15</v>
      </c>
      <c r="C35" s="22" t="s">
        <v>16</v>
      </c>
      <c r="D35" s="23" t="s">
        <v>17</v>
      </c>
      <c r="E35" s="22" t="s">
        <v>18</v>
      </c>
      <c r="F35" s="24" t="n">
        <v>858.89</v>
      </c>
      <c r="G35" s="25" t="n">
        <f aca="false">H35/1.195</f>
        <v>27.9581589958159</v>
      </c>
      <c r="H35" s="25" t="n">
        <v>33.41</v>
      </c>
      <c r="I35" s="25" t="n">
        <f aca="false">H35*F35</f>
        <v>28695.5149</v>
      </c>
      <c r="J35" s="18" t="n">
        <v>28695.5149</v>
      </c>
    </row>
    <row r="36" customFormat="false" ht="13.8" hidden="false" customHeight="false" outlineLevel="0" collapsed="false">
      <c r="A36" s="26" t="s">
        <v>57</v>
      </c>
      <c r="B36" s="26" t="s">
        <v>15</v>
      </c>
      <c r="C36" s="26" t="s">
        <v>16</v>
      </c>
      <c r="D36" s="27" t="s">
        <v>20</v>
      </c>
      <c r="E36" s="26" t="s">
        <v>18</v>
      </c>
      <c r="F36" s="28" t="n">
        <v>386.4</v>
      </c>
      <c r="G36" s="29" t="n">
        <f aca="false">H36/1.195</f>
        <v>27.9581589958159</v>
      </c>
      <c r="H36" s="29" t="n">
        <v>33.41</v>
      </c>
      <c r="I36" s="29" t="n">
        <f aca="false">H36*F36</f>
        <v>12909.624</v>
      </c>
      <c r="J36" s="18" t="n">
        <v>12909.624</v>
      </c>
    </row>
    <row r="37" customFormat="false" ht="13.8" hidden="false" customHeight="false" outlineLevel="0" collapsed="false">
      <c r="A37" s="30" t="s">
        <v>58</v>
      </c>
      <c r="B37" s="30" t="s">
        <v>15</v>
      </c>
      <c r="C37" s="30" t="s">
        <v>16</v>
      </c>
      <c r="D37" s="31" t="s">
        <v>22</v>
      </c>
      <c r="E37" s="30" t="s">
        <v>18</v>
      </c>
      <c r="F37" s="32" t="n">
        <v>1751.63</v>
      </c>
      <c r="G37" s="33" t="n">
        <f aca="false">H37/1.195</f>
        <v>27.9581589958159</v>
      </c>
      <c r="H37" s="33" t="n">
        <v>33.41</v>
      </c>
      <c r="I37" s="33" t="n">
        <f aca="false">H37*F37</f>
        <v>58521.9583</v>
      </c>
      <c r="J37" s="18" t="n">
        <v>58521.9583</v>
      </c>
    </row>
    <row r="38" customFormat="false" ht="13.8" hidden="false" customHeight="false" outlineLevel="0" collapsed="false">
      <c r="A38" s="26" t="s">
        <v>59</v>
      </c>
      <c r="B38" s="26" t="s">
        <v>15</v>
      </c>
      <c r="C38" s="26" t="s">
        <v>16</v>
      </c>
      <c r="D38" s="27" t="s">
        <v>24</v>
      </c>
      <c r="E38" s="26" t="s">
        <v>18</v>
      </c>
      <c r="F38" s="28" t="n">
        <v>786.51</v>
      </c>
      <c r="G38" s="29" t="n">
        <f aca="false">H38/1.195</f>
        <v>27.9581589958159</v>
      </c>
      <c r="H38" s="29" t="n">
        <v>33.41</v>
      </c>
      <c r="I38" s="29" t="n">
        <f aca="false">H38*F38</f>
        <v>26277.2991</v>
      </c>
      <c r="J38" s="18" t="n">
        <v>26277.2991</v>
      </c>
    </row>
    <row r="39" customFormat="false" ht="13.8" hidden="false" customHeight="false" outlineLevel="0" collapsed="false">
      <c r="A39" s="30" t="s">
        <v>60</v>
      </c>
      <c r="B39" s="30" t="s">
        <v>15</v>
      </c>
      <c r="C39" s="30" t="s">
        <v>26</v>
      </c>
      <c r="D39" s="31" t="s">
        <v>27</v>
      </c>
      <c r="E39" s="30" t="s">
        <v>18</v>
      </c>
      <c r="F39" s="32" t="n">
        <v>1473.13</v>
      </c>
      <c r="G39" s="33" t="n">
        <f aca="false">H39/1.195</f>
        <v>21.9414225941423</v>
      </c>
      <c r="H39" s="33" t="n">
        <v>26.22</v>
      </c>
      <c r="I39" s="33" t="n">
        <f aca="false">H39*F39</f>
        <v>38625.4686</v>
      </c>
      <c r="J39" s="18" t="n">
        <v>38625.4686</v>
      </c>
    </row>
    <row r="40" customFormat="false" ht="20.05" hidden="false" customHeight="false" outlineLevel="0" collapsed="false">
      <c r="A40" s="26" t="s">
        <v>61</v>
      </c>
      <c r="B40" s="26" t="s">
        <v>15</v>
      </c>
      <c r="C40" s="26" t="s">
        <v>29</v>
      </c>
      <c r="D40" s="34" t="s">
        <v>30</v>
      </c>
      <c r="E40" s="26" t="s">
        <v>18</v>
      </c>
      <c r="F40" s="28" t="n">
        <v>822.43</v>
      </c>
      <c r="G40" s="29" t="n">
        <f aca="false">H40/1.195</f>
        <v>26.2761506276151</v>
      </c>
      <c r="H40" s="29" t="n">
        <v>31.4</v>
      </c>
      <c r="I40" s="29" t="n">
        <f aca="false">H40*F40</f>
        <v>25824.302</v>
      </c>
      <c r="J40" s="18" t="n">
        <v>25824.302</v>
      </c>
    </row>
    <row r="41" customFormat="false" ht="20.05" hidden="false" customHeight="false" outlineLevel="0" collapsed="false">
      <c r="A41" s="30" t="s">
        <v>62</v>
      </c>
      <c r="B41" s="30" t="s">
        <v>15</v>
      </c>
      <c r="C41" s="30" t="s">
        <v>29</v>
      </c>
      <c r="D41" s="35" t="s">
        <v>32</v>
      </c>
      <c r="E41" s="30" t="s">
        <v>18</v>
      </c>
      <c r="F41" s="32" t="n">
        <v>480.68</v>
      </c>
      <c r="G41" s="33" t="n">
        <f aca="false">H41/1.195</f>
        <v>26.2761506276151</v>
      </c>
      <c r="H41" s="33" t="n">
        <v>31.4</v>
      </c>
      <c r="I41" s="33" t="n">
        <f aca="false">H41*F41</f>
        <v>15093.352</v>
      </c>
      <c r="J41" s="18" t="n">
        <v>15093.352</v>
      </c>
    </row>
    <row r="42" customFormat="false" ht="13.8" hidden="false" customHeight="false" outlineLevel="0" collapsed="false">
      <c r="A42" s="26" t="s">
        <v>63</v>
      </c>
      <c r="B42" s="26" t="s">
        <v>15</v>
      </c>
      <c r="C42" s="26" t="s">
        <v>29</v>
      </c>
      <c r="D42" s="34" t="s">
        <v>34</v>
      </c>
      <c r="E42" s="26" t="s">
        <v>18</v>
      </c>
      <c r="F42" s="28" t="n">
        <v>330.76</v>
      </c>
      <c r="G42" s="29" t="n">
        <f aca="false">H42/1.195</f>
        <v>26.2761506276151</v>
      </c>
      <c r="H42" s="29" t="n">
        <v>31.4</v>
      </c>
      <c r="I42" s="29" t="n">
        <f aca="false">H42*F42</f>
        <v>10385.864</v>
      </c>
      <c r="J42" s="18" t="n">
        <v>10385.864</v>
      </c>
    </row>
    <row r="43" customFormat="false" ht="27.6" hidden="false" customHeight="false" outlineLevel="0" collapsed="false">
      <c r="A43" s="45" t="s">
        <v>64</v>
      </c>
      <c r="B43" s="45" t="s">
        <v>51</v>
      </c>
      <c r="C43" s="46" t="n">
        <v>102494</v>
      </c>
      <c r="D43" s="47" t="s">
        <v>52</v>
      </c>
      <c r="E43" s="45" t="s">
        <v>18</v>
      </c>
      <c r="F43" s="48" t="n">
        <v>383.49</v>
      </c>
      <c r="G43" s="49" t="n">
        <v>68.44</v>
      </c>
      <c r="H43" s="49" t="n">
        <f aca="false">G43*1.195</f>
        <v>81.7858</v>
      </c>
      <c r="I43" s="49" t="n">
        <f aca="false">H43*F43</f>
        <v>31364.036442</v>
      </c>
      <c r="J43" s="18" t="n">
        <v>31364.036442</v>
      </c>
    </row>
    <row r="44" customFormat="false" ht="13.8" hidden="false" customHeight="false" outlineLevel="0" collapsed="false">
      <c r="A44" s="19" t="s">
        <v>65</v>
      </c>
      <c r="B44" s="20" t="s">
        <v>36</v>
      </c>
      <c r="C44" s="20"/>
      <c r="D44" s="20"/>
      <c r="E44" s="20"/>
      <c r="F44" s="20"/>
      <c r="G44" s="20"/>
      <c r="H44" s="20"/>
      <c r="I44" s="21" t="n">
        <f aca="false">SUM(I45)</f>
        <v>2441.28</v>
      </c>
      <c r="J44" s="18"/>
    </row>
    <row r="45" customFormat="false" ht="27.6" hidden="false" customHeight="false" outlineLevel="0" collapsed="false">
      <c r="A45" s="40" t="s">
        <v>66</v>
      </c>
      <c r="B45" s="40" t="s">
        <v>15</v>
      </c>
      <c r="C45" s="40" t="s">
        <v>38</v>
      </c>
      <c r="D45" s="41" t="s">
        <v>39</v>
      </c>
      <c r="E45" s="40" t="s">
        <v>18</v>
      </c>
      <c r="F45" s="42" t="n">
        <v>6</v>
      </c>
      <c r="G45" s="43" t="n">
        <f aca="false">H45/1.195</f>
        <v>340.485355648536</v>
      </c>
      <c r="H45" s="43" t="n">
        <v>406.88</v>
      </c>
      <c r="I45" s="43" t="n">
        <f aca="false">H45*F45</f>
        <v>2441.28</v>
      </c>
      <c r="J45" s="18" t="n">
        <v>2441.28</v>
      </c>
    </row>
    <row r="46" customFormat="false" ht="13.8" hidden="false" customHeight="false" outlineLevel="0" collapsed="false">
      <c r="A46" s="7"/>
      <c r="B46" s="7"/>
      <c r="C46" s="7"/>
      <c r="D46" s="7"/>
      <c r="E46" s="7"/>
      <c r="F46" s="7"/>
      <c r="G46" s="7"/>
      <c r="H46" s="7"/>
      <c r="I46" s="7"/>
      <c r="J46" s="18"/>
    </row>
    <row r="47" customFormat="false" ht="13.8" hidden="false" customHeight="false" outlineLevel="0" collapsed="false">
      <c r="A47" s="15" t="s">
        <v>67</v>
      </c>
      <c r="B47" s="15"/>
      <c r="C47" s="15"/>
      <c r="D47" s="15"/>
      <c r="E47" s="15"/>
      <c r="F47" s="15"/>
      <c r="G47" s="15"/>
      <c r="H47" s="16"/>
      <c r="I47" s="17" t="n">
        <f aca="false">I48+I57</f>
        <v>260719.0915</v>
      </c>
      <c r="J47" s="18"/>
    </row>
    <row r="48" customFormat="false" ht="13.8" hidden="false" customHeight="false" outlineLevel="0" collapsed="false">
      <c r="A48" s="19" t="s">
        <v>68</v>
      </c>
      <c r="B48" s="20" t="s">
        <v>13</v>
      </c>
      <c r="C48" s="20"/>
      <c r="D48" s="20"/>
      <c r="E48" s="20"/>
      <c r="F48" s="20"/>
      <c r="G48" s="20"/>
      <c r="H48" s="20"/>
      <c r="I48" s="21" t="n">
        <f aca="false">SUM(I49:I56)</f>
        <v>258277.8115</v>
      </c>
      <c r="J48" s="18"/>
    </row>
    <row r="49" customFormat="false" ht="13.8" hidden="false" customHeight="false" outlineLevel="0" collapsed="false">
      <c r="A49" s="22" t="s">
        <v>69</v>
      </c>
      <c r="B49" s="22" t="s">
        <v>15</v>
      </c>
      <c r="C49" s="22" t="s">
        <v>16</v>
      </c>
      <c r="D49" s="23" t="s">
        <v>17</v>
      </c>
      <c r="E49" s="22" t="s">
        <v>18</v>
      </c>
      <c r="F49" s="24" t="n">
        <v>1210.33</v>
      </c>
      <c r="G49" s="25" t="n">
        <f aca="false">H49/1.195</f>
        <v>27.9581589958159</v>
      </c>
      <c r="H49" s="25" t="n">
        <v>33.41</v>
      </c>
      <c r="I49" s="25" t="n">
        <f aca="false">H49*F49</f>
        <v>40437.1253</v>
      </c>
      <c r="J49" s="18" t="n">
        <v>40437.1253</v>
      </c>
    </row>
    <row r="50" customFormat="false" ht="13.8" hidden="false" customHeight="false" outlineLevel="0" collapsed="false">
      <c r="A50" s="26" t="s">
        <v>70</v>
      </c>
      <c r="B50" s="26" t="s">
        <v>15</v>
      </c>
      <c r="C50" s="26" t="s">
        <v>16</v>
      </c>
      <c r="D50" s="27" t="s">
        <v>20</v>
      </c>
      <c r="E50" s="26" t="s">
        <v>18</v>
      </c>
      <c r="F50" s="28" t="n">
        <v>860.61</v>
      </c>
      <c r="G50" s="29" t="n">
        <f aca="false">H50/1.195</f>
        <v>27.9581589958159</v>
      </c>
      <c r="H50" s="29" t="n">
        <v>33.41</v>
      </c>
      <c r="I50" s="29" t="n">
        <f aca="false">H50*F50</f>
        <v>28752.9801</v>
      </c>
      <c r="J50" s="18" t="n">
        <v>28752.9801</v>
      </c>
    </row>
    <row r="51" customFormat="false" ht="13.8" hidden="false" customHeight="false" outlineLevel="0" collapsed="false">
      <c r="A51" s="30" t="s">
        <v>71</v>
      </c>
      <c r="B51" s="30" t="s">
        <v>15</v>
      </c>
      <c r="C51" s="30" t="s">
        <v>16</v>
      </c>
      <c r="D51" s="31" t="s">
        <v>22</v>
      </c>
      <c r="E51" s="30" t="s">
        <v>18</v>
      </c>
      <c r="F51" s="32" t="n">
        <v>1614.63</v>
      </c>
      <c r="G51" s="33" t="n">
        <f aca="false">H51/1.195</f>
        <v>27.9581589958159</v>
      </c>
      <c r="H51" s="33" t="n">
        <v>33.41</v>
      </c>
      <c r="I51" s="33" t="n">
        <f aca="false">H51*F51</f>
        <v>53944.7883</v>
      </c>
      <c r="J51" s="18" t="n">
        <v>53944.7883</v>
      </c>
    </row>
    <row r="52" customFormat="false" ht="13.8" hidden="false" customHeight="false" outlineLevel="0" collapsed="false">
      <c r="A52" s="26" t="s">
        <v>72</v>
      </c>
      <c r="B52" s="26" t="s">
        <v>15</v>
      </c>
      <c r="C52" s="26" t="s">
        <v>16</v>
      </c>
      <c r="D52" s="27" t="s">
        <v>24</v>
      </c>
      <c r="E52" s="26" t="s">
        <v>18</v>
      </c>
      <c r="F52" s="28" t="n">
        <v>1435.36</v>
      </c>
      <c r="G52" s="29" t="n">
        <f aca="false">H52/1.195</f>
        <v>27.9581589958159</v>
      </c>
      <c r="H52" s="29" t="n">
        <v>33.41</v>
      </c>
      <c r="I52" s="29" t="n">
        <f aca="false">H52*F52</f>
        <v>47955.3776</v>
      </c>
      <c r="J52" s="18" t="n">
        <v>47955.3776</v>
      </c>
    </row>
    <row r="53" customFormat="false" ht="13.8" hidden="false" customHeight="false" outlineLevel="0" collapsed="false">
      <c r="A53" s="30" t="s">
        <v>73</v>
      </c>
      <c r="B53" s="30" t="s">
        <v>15</v>
      </c>
      <c r="C53" s="30" t="s">
        <v>26</v>
      </c>
      <c r="D53" s="31" t="s">
        <v>27</v>
      </c>
      <c r="E53" s="30" t="s">
        <v>18</v>
      </c>
      <c r="F53" s="32" t="n">
        <v>1143.11</v>
      </c>
      <c r="G53" s="33" t="n">
        <f aca="false">H53/1.195</f>
        <v>21.9414225941423</v>
      </c>
      <c r="H53" s="33" t="n">
        <v>26.22</v>
      </c>
      <c r="I53" s="33" t="n">
        <f aca="false">H53*F53</f>
        <v>29972.3442</v>
      </c>
      <c r="J53" s="18" t="n">
        <v>29972.3442</v>
      </c>
    </row>
    <row r="54" customFormat="false" ht="20.05" hidden="false" customHeight="false" outlineLevel="0" collapsed="false">
      <c r="A54" s="26" t="s">
        <v>74</v>
      </c>
      <c r="B54" s="26" t="s">
        <v>15</v>
      </c>
      <c r="C54" s="26" t="s">
        <v>29</v>
      </c>
      <c r="D54" s="34" t="s">
        <v>30</v>
      </c>
      <c r="E54" s="26" t="s">
        <v>18</v>
      </c>
      <c r="F54" s="28" t="n">
        <v>941.11</v>
      </c>
      <c r="G54" s="29" t="n">
        <f aca="false">H54/1.195</f>
        <v>26.2761506276151</v>
      </c>
      <c r="H54" s="29" t="n">
        <v>31.4</v>
      </c>
      <c r="I54" s="29" t="n">
        <f aca="false">H54*F54</f>
        <v>29550.854</v>
      </c>
      <c r="J54" s="18" t="n">
        <v>29550.854</v>
      </c>
    </row>
    <row r="55" customFormat="false" ht="20.05" hidden="false" customHeight="false" outlineLevel="0" collapsed="false">
      <c r="A55" s="30" t="s">
        <v>75</v>
      </c>
      <c r="B55" s="30" t="s">
        <v>15</v>
      </c>
      <c r="C55" s="30" t="s">
        <v>29</v>
      </c>
      <c r="D55" s="35" t="s">
        <v>32</v>
      </c>
      <c r="E55" s="30" t="s">
        <v>18</v>
      </c>
      <c r="F55" s="32" t="n">
        <v>587.06</v>
      </c>
      <c r="G55" s="33" t="n">
        <f aca="false">H55/1.195</f>
        <v>26.2761506276151</v>
      </c>
      <c r="H55" s="33" t="n">
        <v>31.4</v>
      </c>
      <c r="I55" s="33" t="n">
        <f aca="false">H55*F55</f>
        <v>18433.684</v>
      </c>
      <c r="J55" s="18" t="n">
        <v>18433.684</v>
      </c>
    </row>
    <row r="56" customFormat="false" ht="13.8" hidden="false" customHeight="false" outlineLevel="0" collapsed="false">
      <c r="A56" s="36" t="s">
        <v>76</v>
      </c>
      <c r="B56" s="36" t="s">
        <v>15</v>
      </c>
      <c r="C56" s="36" t="s">
        <v>29</v>
      </c>
      <c r="D56" s="37" t="s">
        <v>34</v>
      </c>
      <c r="E56" s="36" t="s">
        <v>18</v>
      </c>
      <c r="F56" s="38" t="n">
        <v>293.97</v>
      </c>
      <c r="G56" s="39" t="n">
        <f aca="false">H56/1.195</f>
        <v>26.2761506276151</v>
      </c>
      <c r="H56" s="39" t="n">
        <v>31.4</v>
      </c>
      <c r="I56" s="39" t="n">
        <f aca="false">H56*F56</f>
        <v>9230.658</v>
      </c>
      <c r="J56" s="18" t="n">
        <v>9230.658</v>
      </c>
    </row>
    <row r="57" customFormat="false" ht="13.8" hidden="false" customHeight="false" outlineLevel="0" collapsed="false">
      <c r="A57" s="19" t="s">
        <v>77</v>
      </c>
      <c r="B57" s="20" t="s">
        <v>36</v>
      </c>
      <c r="C57" s="20"/>
      <c r="D57" s="20"/>
      <c r="E57" s="20"/>
      <c r="F57" s="20"/>
      <c r="G57" s="20"/>
      <c r="H57" s="20"/>
      <c r="I57" s="21" t="n">
        <f aca="false">SUM(I58)</f>
        <v>2441.28</v>
      </c>
      <c r="J57" s="18"/>
    </row>
    <row r="58" customFormat="false" ht="27.6" hidden="false" customHeight="false" outlineLevel="0" collapsed="false">
      <c r="A58" s="40" t="s">
        <v>78</v>
      </c>
      <c r="B58" s="40" t="s">
        <v>15</v>
      </c>
      <c r="C58" s="40" t="s">
        <v>38</v>
      </c>
      <c r="D58" s="41" t="s">
        <v>39</v>
      </c>
      <c r="E58" s="40" t="s">
        <v>18</v>
      </c>
      <c r="F58" s="42" t="n">
        <v>6</v>
      </c>
      <c r="G58" s="43" t="n">
        <f aca="false">H58/1.195</f>
        <v>340.485355648536</v>
      </c>
      <c r="H58" s="43" t="n">
        <v>406.88</v>
      </c>
      <c r="I58" s="43" t="n">
        <f aca="false">H58*F58</f>
        <v>2441.28</v>
      </c>
      <c r="J58" s="18" t="n">
        <v>2441.28</v>
      </c>
    </row>
    <row r="59" customFormat="false" ht="13.8" hidden="false" customHeight="fals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18"/>
    </row>
    <row r="60" customFormat="false" ht="13.8" hidden="false" customHeight="false" outlineLevel="0" collapsed="false">
      <c r="A60" s="15" t="s">
        <v>79</v>
      </c>
      <c r="B60" s="15"/>
      <c r="C60" s="15"/>
      <c r="D60" s="15"/>
      <c r="E60" s="15"/>
      <c r="F60" s="15"/>
      <c r="G60" s="15"/>
      <c r="H60" s="16"/>
      <c r="I60" s="17" t="n">
        <f aca="false">I61+I71</f>
        <v>333386.886172</v>
      </c>
      <c r="J60" s="18"/>
    </row>
    <row r="61" customFormat="false" ht="13.8" hidden="false" customHeight="false" outlineLevel="0" collapsed="false">
      <c r="A61" s="19" t="s">
        <v>80</v>
      </c>
      <c r="B61" s="20" t="s">
        <v>13</v>
      </c>
      <c r="C61" s="20"/>
      <c r="D61" s="20"/>
      <c r="E61" s="20"/>
      <c r="F61" s="20"/>
      <c r="G61" s="20"/>
      <c r="H61" s="20"/>
      <c r="I61" s="21" t="n">
        <f aca="false">SUM(I62:I70)</f>
        <v>330945.606172</v>
      </c>
      <c r="J61" s="18"/>
    </row>
    <row r="62" customFormat="false" ht="13.8" hidden="false" customHeight="false" outlineLevel="0" collapsed="false">
      <c r="A62" s="22" t="s">
        <v>81</v>
      </c>
      <c r="B62" s="22" t="s">
        <v>15</v>
      </c>
      <c r="C62" s="22" t="s">
        <v>16</v>
      </c>
      <c r="D62" s="23" t="s">
        <v>17</v>
      </c>
      <c r="E62" s="22" t="s">
        <v>18</v>
      </c>
      <c r="F62" s="24" t="n">
        <v>932.04</v>
      </c>
      <c r="G62" s="25" t="n">
        <f aca="false">H62/1.195</f>
        <v>27.9581589958159</v>
      </c>
      <c r="H62" s="25" t="n">
        <v>33.41</v>
      </c>
      <c r="I62" s="25" t="n">
        <f aca="false">H62*F62</f>
        <v>31139.4564</v>
      </c>
      <c r="J62" s="18" t="n">
        <v>31139.4564</v>
      </c>
    </row>
    <row r="63" customFormat="false" ht="13.8" hidden="false" customHeight="false" outlineLevel="0" collapsed="false">
      <c r="A63" s="26" t="s">
        <v>82</v>
      </c>
      <c r="B63" s="26" t="s">
        <v>15</v>
      </c>
      <c r="C63" s="26" t="s">
        <v>16</v>
      </c>
      <c r="D63" s="27" t="s">
        <v>20</v>
      </c>
      <c r="E63" s="26" t="s">
        <v>18</v>
      </c>
      <c r="F63" s="28" t="n">
        <v>1271.63</v>
      </c>
      <c r="G63" s="29" t="n">
        <f aca="false">H63/1.195</f>
        <v>27.9581589958159</v>
      </c>
      <c r="H63" s="29" t="n">
        <v>33.41</v>
      </c>
      <c r="I63" s="29" t="n">
        <f aca="false">H63*F63</f>
        <v>42485.1583</v>
      </c>
      <c r="J63" s="18" t="n">
        <v>42485.1583</v>
      </c>
    </row>
    <row r="64" customFormat="false" ht="13.8" hidden="false" customHeight="false" outlineLevel="0" collapsed="false">
      <c r="A64" s="30" t="s">
        <v>83</v>
      </c>
      <c r="B64" s="30" t="s">
        <v>15</v>
      </c>
      <c r="C64" s="30" t="s">
        <v>16</v>
      </c>
      <c r="D64" s="31" t="s">
        <v>22</v>
      </c>
      <c r="E64" s="30" t="s">
        <v>18</v>
      </c>
      <c r="F64" s="32" t="n">
        <v>1570.62</v>
      </c>
      <c r="G64" s="33" t="n">
        <f aca="false">H64/1.195</f>
        <v>27.9581589958159</v>
      </c>
      <c r="H64" s="33" t="n">
        <v>33.41</v>
      </c>
      <c r="I64" s="33" t="n">
        <f aca="false">H64*F64</f>
        <v>52474.4142</v>
      </c>
      <c r="J64" s="18" t="n">
        <v>52474.4142</v>
      </c>
    </row>
    <row r="65" customFormat="false" ht="13.8" hidden="false" customHeight="false" outlineLevel="0" collapsed="false">
      <c r="A65" s="26" t="s">
        <v>84</v>
      </c>
      <c r="B65" s="26" t="s">
        <v>15</v>
      </c>
      <c r="C65" s="26" t="s">
        <v>16</v>
      </c>
      <c r="D65" s="27" t="s">
        <v>24</v>
      </c>
      <c r="E65" s="26" t="s">
        <v>18</v>
      </c>
      <c r="F65" s="28" t="n">
        <v>1366.54</v>
      </c>
      <c r="G65" s="29" t="n">
        <f aca="false">H65/1.195</f>
        <v>27.9581589958159</v>
      </c>
      <c r="H65" s="29" t="n">
        <v>33.41</v>
      </c>
      <c r="I65" s="29" t="n">
        <f aca="false">H65*F65</f>
        <v>45656.1014</v>
      </c>
      <c r="J65" s="18" t="n">
        <v>45656.1014</v>
      </c>
    </row>
    <row r="66" customFormat="false" ht="13.8" hidden="false" customHeight="false" outlineLevel="0" collapsed="false">
      <c r="A66" s="30" t="s">
        <v>85</v>
      </c>
      <c r="B66" s="30" t="s">
        <v>15</v>
      </c>
      <c r="C66" s="30" t="s">
        <v>26</v>
      </c>
      <c r="D66" s="31" t="s">
        <v>27</v>
      </c>
      <c r="E66" s="30" t="s">
        <v>18</v>
      </c>
      <c r="F66" s="32" t="n">
        <v>1741.68</v>
      </c>
      <c r="G66" s="33" t="n">
        <f aca="false">H66/1.195</f>
        <v>21.9414225941423</v>
      </c>
      <c r="H66" s="33" t="n">
        <v>26.22</v>
      </c>
      <c r="I66" s="33" t="n">
        <f aca="false">H66*F66</f>
        <v>45666.8496</v>
      </c>
      <c r="J66" s="18" t="n">
        <v>45666.8496</v>
      </c>
    </row>
    <row r="67" customFormat="false" ht="20.05" hidden="false" customHeight="false" outlineLevel="0" collapsed="false">
      <c r="A67" s="26" t="s">
        <v>86</v>
      </c>
      <c r="B67" s="26" t="s">
        <v>15</v>
      </c>
      <c r="C67" s="26" t="s">
        <v>29</v>
      </c>
      <c r="D67" s="34" t="s">
        <v>30</v>
      </c>
      <c r="E67" s="26" t="s">
        <v>18</v>
      </c>
      <c r="F67" s="28" t="n">
        <v>959.32</v>
      </c>
      <c r="G67" s="29" t="n">
        <f aca="false">H67/1.195</f>
        <v>26.2761506276151</v>
      </c>
      <c r="H67" s="29" t="n">
        <v>31.4</v>
      </c>
      <c r="I67" s="29" t="n">
        <f aca="false">H67*F67</f>
        <v>30122.648</v>
      </c>
      <c r="J67" s="18" t="n">
        <v>30122.648</v>
      </c>
    </row>
    <row r="68" customFormat="false" ht="20.05" hidden="false" customHeight="false" outlineLevel="0" collapsed="false">
      <c r="A68" s="30" t="s">
        <v>87</v>
      </c>
      <c r="B68" s="30" t="s">
        <v>15</v>
      </c>
      <c r="C68" s="30" t="s">
        <v>29</v>
      </c>
      <c r="D68" s="35" t="s">
        <v>32</v>
      </c>
      <c r="E68" s="30" t="s">
        <v>18</v>
      </c>
      <c r="F68" s="32" t="n">
        <v>693.32</v>
      </c>
      <c r="G68" s="33" t="n">
        <f aca="false">H68/1.195</f>
        <v>26.2761506276151</v>
      </c>
      <c r="H68" s="33" t="n">
        <v>31.4</v>
      </c>
      <c r="I68" s="33" t="n">
        <f aca="false">H68*F68</f>
        <v>21770.248</v>
      </c>
      <c r="J68" s="18" t="n">
        <v>21770.248</v>
      </c>
    </row>
    <row r="69" customFormat="false" ht="13.8" hidden="false" customHeight="false" outlineLevel="0" collapsed="false">
      <c r="A69" s="26" t="s">
        <v>88</v>
      </c>
      <c r="B69" s="26" t="s">
        <v>15</v>
      </c>
      <c r="C69" s="26" t="s">
        <v>29</v>
      </c>
      <c r="D69" s="34" t="s">
        <v>34</v>
      </c>
      <c r="E69" s="26" t="s">
        <v>18</v>
      </c>
      <c r="F69" s="28" t="n">
        <v>348.3</v>
      </c>
      <c r="G69" s="29" t="n">
        <f aca="false">H69/1.195</f>
        <v>26.2761506276151</v>
      </c>
      <c r="H69" s="29" t="n">
        <v>31.4</v>
      </c>
      <c r="I69" s="29" t="n">
        <f aca="false">H69*F69</f>
        <v>10936.62</v>
      </c>
      <c r="J69" s="18" t="n">
        <v>10936.62</v>
      </c>
    </row>
    <row r="70" customFormat="false" ht="27.6" hidden="false" customHeight="false" outlineLevel="0" collapsed="false">
      <c r="A70" s="45" t="s">
        <v>89</v>
      </c>
      <c r="B70" s="45" t="s">
        <v>51</v>
      </c>
      <c r="C70" s="46" t="n">
        <v>102494</v>
      </c>
      <c r="D70" s="47" t="s">
        <v>52</v>
      </c>
      <c r="E70" s="45" t="s">
        <v>18</v>
      </c>
      <c r="F70" s="48" t="n">
        <v>619.84</v>
      </c>
      <c r="G70" s="49" t="n">
        <v>68.44</v>
      </c>
      <c r="H70" s="49" t="n">
        <f aca="false">G70*1.195</f>
        <v>81.7858</v>
      </c>
      <c r="I70" s="49" t="n">
        <f aca="false">H70*F70</f>
        <v>50694.110272</v>
      </c>
      <c r="J70" s="18" t="n">
        <v>50694.110272</v>
      </c>
    </row>
    <row r="71" customFormat="false" ht="13.8" hidden="false" customHeight="false" outlineLevel="0" collapsed="false">
      <c r="A71" s="19" t="s">
        <v>90</v>
      </c>
      <c r="B71" s="20" t="s">
        <v>36</v>
      </c>
      <c r="C71" s="20"/>
      <c r="D71" s="20"/>
      <c r="E71" s="20"/>
      <c r="F71" s="20"/>
      <c r="G71" s="20"/>
      <c r="H71" s="20"/>
      <c r="I71" s="21" t="n">
        <f aca="false">SUM(I72)</f>
        <v>2441.28</v>
      </c>
      <c r="J71" s="18"/>
    </row>
    <row r="72" customFormat="false" ht="27.6" hidden="false" customHeight="false" outlineLevel="0" collapsed="false">
      <c r="A72" s="40" t="s">
        <v>91</v>
      </c>
      <c r="B72" s="40" t="s">
        <v>15</v>
      </c>
      <c r="C72" s="40" t="s">
        <v>38</v>
      </c>
      <c r="D72" s="41" t="s">
        <v>39</v>
      </c>
      <c r="E72" s="40" t="s">
        <v>18</v>
      </c>
      <c r="F72" s="42" t="n">
        <v>6</v>
      </c>
      <c r="G72" s="43" t="n">
        <f aca="false">H72/1.195</f>
        <v>340.485355648536</v>
      </c>
      <c r="H72" s="43" t="n">
        <v>406.88</v>
      </c>
      <c r="I72" s="43" t="n">
        <f aca="false">H72*F72</f>
        <v>2441.28</v>
      </c>
      <c r="J72" s="18" t="n">
        <v>2441.28</v>
      </c>
    </row>
    <row r="73" customFormat="false" ht="13.8" hidden="false" customHeight="false" outlineLevel="0" collapsed="false">
      <c r="A73" s="7"/>
      <c r="B73" s="7"/>
      <c r="C73" s="7"/>
      <c r="D73" s="7"/>
      <c r="E73" s="7"/>
      <c r="F73" s="7"/>
      <c r="G73" s="7"/>
      <c r="H73" s="7"/>
      <c r="I73" s="7"/>
      <c r="J73" s="18"/>
    </row>
    <row r="74" customFormat="false" ht="13.8" hidden="false" customHeight="false" outlineLevel="0" collapsed="false">
      <c r="A74" s="15" t="s">
        <v>92</v>
      </c>
      <c r="B74" s="15"/>
      <c r="C74" s="15"/>
      <c r="D74" s="15"/>
      <c r="E74" s="15"/>
      <c r="F74" s="15"/>
      <c r="G74" s="15"/>
      <c r="H74" s="16"/>
      <c r="I74" s="17" t="n">
        <f aca="false">I75+I85</f>
        <v>472127.87976</v>
      </c>
      <c r="J74" s="18"/>
    </row>
    <row r="75" customFormat="false" ht="13.8" hidden="false" customHeight="false" outlineLevel="0" collapsed="false">
      <c r="A75" s="19" t="s">
        <v>93</v>
      </c>
      <c r="B75" s="20" t="s">
        <v>13</v>
      </c>
      <c r="C75" s="20"/>
      <c r="D75" s="20"/>
      <c r="E75" s="20"/>
      <c r="F75" s="20"/>
      <c r="G75" s="20"/>
      <c r="H75" s="20"/>
      <c r="I75" s="21" t="n">
        <f aca="false">SUM(I76:I84)</f>
        <v>469686.59976</v>
      </c>
      <c r="J75" s="18"/>
    </row>
    <row r="76" customFormat="false" ht="13.8" hidden="false" customHeight="false" outlineLevel="0" collapsed="false">
      <c r="A76" s="22" t="s">
        <v>94</v>
      </c>
      <c r="B76" s="22" t="s">
        <v>15</v>
      </c>
      <c r="C76" s="22" t="s">
        <v>16</v>
      </c>
      <c r="D76" s="23" t="s">
        <v>17</v>
      </c>
      <c r="E76" s="22" t="s">
        <v>18</v>
      </c>
      <c r="F76" s="24" t="n">
        <v>1306.6</v>
      </c>
      <c r="G76" s="25" t="n">
        <f aca="false">H76/1.195</f>
        <v>27.9581589958159</v>
      </c>
      <c r="H76" s="25" t="n">
        <v>33.41</v>
      </c>
      <c r="I76" s="25" t="n">
        <f aca="false">H76*F76</f>
        <v>43653.506</v>
      </c>
      <c r="J76" s="18" t="n">
        <v>43653.506</v>
      </c>
    </row>
    <row r="77" customFormat="false" ht="13.8" hidden="false" customHeight="false" outlineLevel="0" collapsed="false">
      <c r="A77" s="26" t="s">
        <v>95</v>
      </c>
      <c r="B77" s="26" t="s">
        <v>15</v>
      </c>
      <c r="C77" s="26" t="s">
        <v>16</v>
      </c>
      <c r="D77" s="27" t="s">
        <v>20</v>
      </c>
      <c r="E77" s="26" t="s">
        <v>18</v>
      </c>
      <c r="F77" s="28" t="n">
        <v>2580.32</v>
      </c>
      <c r="G77" s="29" t="n">
        <f aca="false">H77/1.195</f>
        <v>27.9581589958159</v>
      </c>
      <c r="H77" s="29" t="n">
        <v>33.41</v>
      </c>
      <c r="I77" s="29" t="n">
        <f aca="false">H77*F77</f>
        <v>86208.4912</v>
      </c>
      <c r="J77" s="18" t="n">
        <v>86208.4912</v>
      </c>
    </row>
    <row r="78" customFormat="false" ht="13.8" hidden="false" customHeight="false" outlineLevel="0" collapsed="false">
      <c r="A78" s="30" t="s">
        <v>96</v>
      </c>
      <c r="B78" s="30" t="s">
        <v>15</v>
      </c>
      <c r="C78" s="30" t="s">
        <v>16</v>
      </c>
      <c r="D78" s="31" t="s">
        <v>22</v>
      </c>
      <c r="E78" s="30" t="s">
        <v>18</v>
      </c>
      <c r="F78" s="32" t="n">
        <v>1889.85</v>
      </c>
      <c r="G78" s="33" t="n">
        <f aca="false">H78/1.195</f>
        <v>27.9581589958159</v>
      </c>
      <c r="H78" s="33" t="n">
        <v>33.41</v>
      </c>
      <c r="I78" s="33" t="n">
        <f aca="false">H78*F78</f>
        <v>63139.8885</v>
      </c>
      <c r="J78" s="18" t="n">
        <v>63139.8885</v>
      </c>
    </row>
    <row r="79" customFormat="false" ht="13.8" hidden="false" customHeight="false" outlineLevel="0" collapsed="false">
      <c r="A79" s="26" t="s">
        <v>97</v>
      </c>
      <c r="B79" s="26" t="s">
        <v>15</v>
      </c>
      <c r="C79" s="26" t="s">
        <v>16</v>
      </c>
      <c r="D79" s="27" t="s">
        <v>24</v>
      </c>
      <c r="E79" s="26" t="s">
        <v>18</v>
      </c>
      <c r="F79" s="28" t="n">
        <v>1892.02</v>
      </c>
      <c r="G79" s="29" t="n">
        <f aca="false">H79/1.195</f>
        <v>27.9581589958159</v>
      </c>
      <c r="H79" s="29" t="n">
        <v>33.41</v>
      </c>
      <c r="I79" s="29" t="n">
        <f aca="false">H79*F79</f>
        <v>63212.3882</v>
      </c>
      <c r="J79" s="18" t="n">
        <v>63212.3882</v>
      </c>
    </row>
    <row r="80" customFormat="false" ht="13.8" hidden="false" customHeight="false" outlineLevel="0" collapsed="false">
      <c r="A80" s="30" t="s">
        <v>98</v>
      </c>
      <c r="B80" s="30" t="s">
        <v>15</v>
      </c>
      <c r="C80" s="30" t="s">
        <v>26</v>
      </c>
      <c r="D80" s="31" t="s">
        <v>27</v>
      </c>
      <c r="E80" s="30" t="s">
        <v>18</v>
      </c>
      <c r="F80" s="32" t="n">
        <v>2860.39</v>
      </c>
      <c r="G80" s="33" t="n">
        <f aca="false">H80/1.195</f>
        <v>21.9414225941423</v>
      </c>
      <c r="H80" s="33" t="n">
        <v>26.22</v>
      </c>
      <c r="I80" s="33" t="n">
        <f aca="false">H80*F80</f>
        <v>74999.4258</v>
      </c>
      <c r="J80" s="18" t="n">
        <v>74999.4258</v>
      </c>
    </row>
    <row r="81" customFormat="false" ht="20.05" hidden="false" customHeight="false" outlineLevel="0" collapsed="false">
      <c r="A81" s="26" t="s">
        <v>99</v>
      </c>
      <c r="B81" s="26" t="s">
        <v>15</v>
      </c>
      <c r="C81" s="26" t="s">
        <v>29</v>
      </c>
      <c r="D81" s="34" t="s">
        <v>30</v>
      </c>
      <c r="E81" s="26" t="s">
        <v>18</v>
      </c>
      <c r="F81" s="28" t="n">
        <v>1370.57</v>
      </c>
      <c r="G81" s="29" t="n">
        <f aca="false">H81/1.195</f>
        <v>26.2761506276151</v>
      </c>
      <c r="H81" s="29" t="n">
        <v>31.4</v>
      </c>
      <c r="I81" s="29" t="n">
        <f aca="false">H81*F81</f>
        <v>43035.898</v>
      </c>
      <c r="J81" s="18" t="n">
        <v>43035.898</v>
      </c>
    </row>
    <row r="82" customFormat="false" ht="20.05" hidden="false" customHeight="false" outlineLevel="0" collapsed="false">
      <c r="A82" s="30" t="s">
        <v>100</v>
      </c>
      <c r="B82" s="30" t="s">
        <v>15</v>
      </c>
      <c r="C82" s="30" t="s">
        <v>29</v>
      </c>
      <c r="D82" s="35" t="s">
        <v>32</v>
      </c>
      <c r="E82" s="30" t="s">
        <v>18</v>
      </c>
      <c r="F82" s="32" t="n">
        <v>929.15</v>
      </c>
      <c r="G82" s="33" t="n">
        <f aca="false">H82/1.195</f>
        <v>26.2761506276151</v>
      </c>
      <c r="H82" s="33" t="n">
        <v>31.4</v>
      </c>
      <c r="I82" s="33" t="n">
        <f aca="false">H82*F82</f>
        <v>29175.31</v>
      </c>
      <c r="J82" s="18" t="n">
        <v>29175.31</v>
      </c>
    </row>
    <row r="83" customFormat="false" ht="13.8" hidden="false" customHeight="false" outlineLevel="0" collapsed="false">
      <c r="A83" s="26" t="s">
        <v>101</v>
      </c>
      <c r="B83" s="26" t="s">
        <v>15</v>
      </c>
      <c r="C83" s="26" t="s">
        <v>29</v>
      </c>
      <c r="D83" s="34" t="s">
        <v>34</v>
      </c>
      <c r="E83" s="26" t="s">
        <v>18</v>
      </c>
      <c r="F83" s="28" t="n">
        <v>441.45</v>
      </c>
      <c r="G83" s="29" t="n">
        <f aca="false">H83/1.195</f>
        <v>26.2761506276151</v>
      </c>
      <c r="H83" s="29" t="n">
        <v>31.4</v>
      </c>
      <c r="I83" s="29" t="n">
        <f aca="false">H83*F83</f>
        <v>13861.53</v>
      </c>
      <c r="J83" s="18" t="n">
        <v>13861.53</v>
      </c>
    </row>
    <row r="84" customFormat="false" ht="27.6" hidden="false" customHeight="false" outlineLevel="0" collapsed="false">
      <c r="A84" s="45" t="s">
        <v>102</v>
      </c>
      <c r="B84" s="45" t="s">
        <v>51</v>
      </c>
      <c r="C84" s="46" t="n">
        <v>102494</v>
      </c>
      <c r="D84" s="47" t="s">
        <v>52</v>
      </c>
      <c r="E84" s="45" t="s">
        <v>18</v>
      </c>
      <c r="F84" s="48" t="n">
        <v>640.7</v>
      </c>
      <c r="G84" s="49" t="n">
        <v>68.44</v>
      </c>
      <c r="H84" s="49" t="n">
        <f aca="false">G84*1.195</f>
        <v>81.7858</v>
      </c>
      <c r="I84" s="49" t="n">
        <f aca="false">H84*F84</f>
        <v>52400.16206</v>
      </c>
      <c r="J84" s="18" t="n">
        <v>52400.16206</v>
      </c>
    </row>
    <row r="85" customFormat="false" ht="13.8" hidden="false" customHeight="false" outlineLevel="0" collapsed="false">
      <c r="A85" s="19" t="s">
        <v>103</v>
      </c>
      <c r="B85" s="20" t="s">
        <v>36</v>
      </c>
      <c r="C85" s="20"/>
      <c r="D85" s="20"/>
      <c r="E85" s="20"/>
      <c r="F85" s="20"/>
      <c r="G85" s="20"/>
      <c r="H85" s="20"/>
      <c r="I85" s="21" t="n">
        <f aca="false">SUM(I86)</f>
        <v>2441.28</v>
      </c>
      <c r="J85" s="18"/>
    </row>
    <row r="86" customFormat="false" ht="27.6" hidden="false" customHeight="false" outlineLevel="0" collapsed="false">
      <c r="A86" s="40" t="s">
        <v>104</v>
      </c>
      <c r="B86" s="40" t="s">
        <v>15</v>
      </c>
      <c r="C86" s="40" t="s">
        <v>38</v>
      </c>
      <c r="D86" s="41" t="s">
        <v>39</v>
      </c>
      <c r="E86" s="40" t="s">
        <v>18</v>
      </c>
      <c r="F86" s="42" t="n">
        <v>6</v>
      </c>
      <c r="G86" s="43" t="n">
        <f aca="false">H86/1.195</f>
        <v>340.485355648536</v>
      </c>
      <c r="H86" s="43" t="n">
        <v>406.88</v>
      </c>
      <c r="I86" s="43" t="n">
        <f aca="false">H86*F86</f>
        <v>2441.28</v>
      </c>
      <c r="J86" s="18" t="n">
        <v>2441.28</v>
      </c>
    </row>
    <row r="87" customFormat="false" ht="13.8" hidden="false" customHeight="false" outlineLevel="0" collapsed="false">
      <c r="A87" s="7"/>
      <c r="B87" s="7"/>
      <c r="C87" s="7"/>
      <c r="D87" s="7"/>
      <c r="E87" s="7"/>
      <c r="F87" s="7"/>
      <c r="G87" s="7"/>
      <c r="H87" s="7"/>
      <c r="I87" s="7"/>
      <c r="J87" s="18"/>
    </row>
    <row r="88" customFormat="false" ht="13.8" hidden="false" customHeight="false" outlineLevel="0" collapsed="false">
      <c r="A88" s="15" t="s">
        <v>105</v>
      </c>
      <c r="B88" s="15"/>
      <c r="C88" s="15"/>
      <c r="D88" s="15"/>
      <c r="E88" s="15"/>
      <c r="F88" s="15"/>
      <c r="G88" s="15"/>
      <c r="H88" s="16"/>
      <c r="I88" s="17" t="n">
        <f aca="false">I89+I99</f>
        <v>427853.99785</v>
      </c>
      <c r="J88" s="18"/>
    </row>
    <row r="89" customFormat="false" ht="13.8" hidden="false" customHeight="false" outlineLevel="0" collapsed="false">
      <c r="A89" s="19" t="s">
        <v>106</v>
      </c>
      <c r="B89" s="20" t="s">
        <v>13</v>
      </c>
      <c r="C89" s="20"/>
      <c r="D89" s="20"/>
      <c r="E89" s="20"/>
      <c r="F89" s="20"/>
      <c r="G89" s="20"/>
      <c r="H89" s="20"/>
      <c r="I89" s="21" t="n">
        <f aca="false">SUM(I90:I98)</f>
        <v>425412.71785</v>
      </c>
      <c r="J89" s="18"/>
    </row>
    <row r="90" customFormat="false" ht="13.8" hidden="false" customHeight="false" outlineLevel="0" collapsed="false">
      <c r="A90" s="22" t="s">
        <v>107</v>
      </c>
      <c r="B90" s="22" t="s">
        <v>15</v>
      </c>
      <c r="C90" s="22" t="s">
        <v>16</v>
      </c>
      <c r="D90" s="23" t="s">
        <v>17</v>
      </c>
      <c r="E90" s="22" t="s">
        <v>18</v>
      </c>
      <c r="F90" s="24" t="n">
        <v>950.87</v>
      </c>
      <c r="G90" s="25" t="n">
        <f aca="false">H90/1.195</f>
        <v>27.9581589958159</v>
      </c>
      <c r="H90" s="25" t="n">
        <v>33.41</v>
      </c>
      <c r="I90" s="25" t="n">
        <f aca="false">H90*F90</f>
        <v>31768.5667</v>
      </c>
      <c r="J90" s="18" t="n">
        <v>31768.5667</v>
      </c>
    </row>
    <row r="91" customFormat="false" ht="13.8" hidden="false" customHeight="false" outlineLevel="0" collapsed="false">
      <c r="A91" s="26" t="s">
        <v>108</v>
      </c>
      <c r="B91" s="26" t="s">
        <v>15</v>
      </c>
      <c r="C91" s="26" t="s">
        <v>16</v>
      </c>
      <c r="D91" s="27" t="s">
        <v>20</v>
      </c>
      <c r="E91" s="26" t="s">
        <v>18</v>
      </c>
      <c r="F91" s="28" t="n">
        <v>1366.27</v>
      </c>
      <c r="G91" s="29" t="n">
        <f aca="false">H91/1.195</f>
        <v>27.9581589958159</v>
      </c>
      <c r="H91" s="29" t="n">
        <v>33.41</v>
      </c>
      <c r="I91" s="29" t="n">
        <f aca="false">H91*F91</f>
        <v>45647.0807</v>
      </c>
      <c r="J91" s="18" t="n">
        <v>45647.0807</v>
      </c>
    </row>
    <row r="92" customFormat="false" ht="13.8" hidden="false" customHeight="false" outlineLevel="0" collapsed="false">
      <c r="A92" s="30" t="s">
        <v>109</v>
      </c>
      <c r="B92" s="30" t="s">
        <v>15</v>
      </c>
      <c r="C92" s="30" t="s">
        <v>16</v>
      </c>
      <c r="D92" s="31" t="s">
        <v>22</v>
      </c>
      <c r="E92" s="30" t="s">
        <v>18</v>
      </c>
      <c r="F92" s="32" t="n">
        <v>1553.5</v>
      </c>
      <c r="G92" s="33" t="n">
        <f aca="false">H92/1.195</f>
        <v>27.9581589958159</v>
      </c>
      <c r="H92" s="33" t="n">
        <v>33.41</v>
      </c>
      <c r="I92" s="33" t="n">
        <f aca="false">H92*F92</f>
        <v>51902.435</v>
      </c>
      <c r="J92" s="18" t="n">
        <v>51902.435</v>
      </c>
    </row>
    <row r="93" customFormat="false" ht="13.8" hidden="false" customHeight="false" outlineLevel="0" collapsed="false">
      <c r="A93" s="26" t="s">
        <v>110</v>
      </c>
      <c r="B93" s="26" t="s">
        <v>15</v>
      </c>
      <c r="C93" s="26" t="s">
        <v>16</v>
      </c>
      <c r="D93" s="27" t="s">
        <v>24</v>
      </c>
      <c r="E93" s="26" t="s">
        <v>18</v>
      </c>
      <c r="F93" s="28" t="n">
        <v>1473.03</v>
      </c>
      <c r="G93" s="29" t="n">
        <f aca="false">H93/1.195</f>
        <v>27.9581589958159</v>
      </c>
      <c r="H93" s="29" t="n">
        <v>33.41</v>
      </c>
      <c r="I93" s="29" t="n">
        <f aca="false">H93*F93</f>
        <v>49213.9323</v>
      </c>
      <c r="J93" s="18" t="n">
        <v>49213.9323</v>
      </c>
    </row>
    <row r="94" customFormat="false" ht="13.8" hidden="false" customHeight="false" outlineLevel="0" collapsed="false">
      <c r="A94" s="30" t="s">
        <v>111</v>
      </c>
      <c r="B94" s="30" t="s">
        <v>15</v>
      </c>
      <c r="C94" s="30" t="s">
        <v>26</v>
      </c>
      <c r="D94" s="31" t="s">
        <v>27</v>
      </c>
      <c r="E94" s="30" t="s">
        <v>18</v>
      </c>
      <c r="F94" s="32" t="n">
        <v>3330.45</v>
      </c>
      <c r="G94" s="33" t="n">
        <f aca="false">H94/1.195</f>
        <v>21.9414225941423</v>
      </c>
      <c r="H94" s="33" t="n">
        <v>26.22</v>
      </c>
      <c r="I94" s="33" t="n">
        <f aca="false">H94*F94</f>
        <v>87324.399</v>
      </c>
      <c r="J94" s="18" t="n">
        <v>87324.399</v>
      </c>
    </row>
    <row r="95" customFormat="false" ht="20.05" hidden="false" customHeight="false" outlineLevel="0" collapsed="false">
      <c r="A95" s="26" t="s">
        <v>112</v>
      </c>
      <c r="B95" s="26" t="s">
        <v>15</v>
      </c>
      <c r="C95" s="26" t="s">
        <v>29</v>
      </c>
      <c r="D95" s="34" t="s">
        <v>30</v>
      </c>
      <c r="E95" s="26" t="s">
        <v>18</v>
      </c>
      <c r="F95" s="28" t="n">
        <v>1132.05</v>
      </c>
      <c r="G95" s="29" t="n">
        <f aca="false">H95/1.195</f>
        <v>26.2761506276151</v>
      </c>
      <c r="H95" s="29" t="n">
        <v>31.4</v>
      </c>
      <c r="I95" s="29" t="n">
        <f aca="false">H95*F95</f>
        <v>35546.37</v>
      </c>
      <c r="J95" s="18" t="n">
        <v>35546.37</v>
      </c>
    </row>
    <row r="96" customFormat="false" ht="20.05" hidden="false" customHeight="false" outlineLevel="0" collapsed="false">
      <c r="A96" s="30" t="s">
        <v>113</v>
      </c>
      <c r="B96" s="30" t="s">
        <v>15</v>
      </c>
      <c r="C96" s="30" t="s">
        <v>29</v>
      </c>
      <c r="D96" s="35" t="s">
        <v>32</v>
      </c>
      <c r="E96" s="30" t="s">
        <v>18</v>
      </c>
      <c r="F96" s="32" t="n">
        <v>1734.98</v>
      </c>
      <c r="G96" s="33" t="n">
        <f aca="false">H96/1.195</f>
        <v>26.2761506276151</v>
      </c>
      <c r="H96" s="33" t="n">
        <v>31.4</v>
      </c>
      <c r="I96" s="33" t="n">
        <f aca="false">H96*F96</f>
        <v>54478.372</v>
      </c>
      <c r="J96" s="18" t="n">
        <v>54478.372</v>
      </c>
    </row>
    <row r="97" customFormat="false" ht="13.8" hidden="false" customHeight="false" outlineLevel="0" collapsed="false">
      <c r="A97" s="26" t="s">
        <v>114</v>
      </c>
      <c r="B97" s="26" t="s">
        <v>15</v>
      </c>
      <c r="C97" s="26" t="s">
        <v>29</v>
      </c>
      <c r="D97" s="34" t="s">
        <v>34</v>
      </c>
      <c r="E97" s="26" t="s">
        <v>18</v>
      </c>
      <c r="F97" s="28" t="n">
        <v>295.41</v>
      </c>
      <c r="G97" s="29" t="n">
        <f aca="false">H97/1.195</f>
        <v>26.2761506276151</v>
      </c>
      <c r="H97" s="29" t="n">
        <v>31.4</v>
      </c>
      <c r="I97" s="29" t="n">
        <f aca="false">H97*F97</f>
        <v>9275.874</v>
      </c>
      <c r="J97" s="18" t="n">
        <v>9275.874</v>
      </c>
    </row>
    <row r="98" customFormat="false" ht="27.6" hidden="false" customHeight="false" outlineLevel="0" collapsed="false">
      <c r="A98" s="45" t="s">
        <v>115</v>
      </c>
      <c r="B98" s="45" t="s">
        <v>51</v>
      </c>
      <c r="C98" s="46" t="n">
        <v>102494</v>
      </c>
      <c r="D98" s="47" t="s">
        <v>52</v>
      </c>
      <c r="E98" s="45" t="s">
        <v>18</v>
      </c>
      <c r="F98" s="48" t="n">
        <v>736.75</v>
      </c>
      <c r="G98" s="49" t="n">
        <v>68.44</v>
      </c>
      <c r="H98" s="49" t="n">
        <f aca="false">G98*1.195</f>
        <v>81.7858</v>
      </c>
      <c r="I98" s="49" t="n">
        <f aca="false">H98*F98</f>
        <v>60255.68815</v>
      </c>
      <c r="J98" s="18" t="n">
        <v>60255.68815</v>
      </c>
    </row>
    <row r="99" customFormat="false" ht="13.8" hidden="false" customHeight="false" outlineLevel="0" collapsed="false">
      <c r="A99" s="19" t="s">
        <v>116</v>
      </c>
      <c r="B99" s="20" t="s">
        <v>36</v>
      </c>
      <c r="C99" s="20"/>
      <c r="D99" s="20"/>
      <c r="E99" s="20"/>
      <c r="F99" s="20"/>
      <c r="G99" s="20"/>
      <c r="H99" s="20"/>
      <c r="I99" s="21" t="n">
        <f aca="false">SUM(I100)</f>
        <v>2441.28</v>
      </c>
      <c r="J99" s="18"/>
    </row>
    <row r="100" customFormat="false" ht="27.6" hidden="false" customHeight="false" outlineLevel="0" collapsed="false">
      <c r="A100" s="40" t="s">
        <v>117</v>
      </c>
      <c r="B100" s="40" t="s">
        <v>15</v>
      </c>
      <c r="C100" s="40" t="s">
        <v>38</v>
      </c>
      <c r="D100" s="41" t="s">
        <v>39</v>
      </c>
      <c r="E100" s="40" t="s">
        <v>18</v>
      </c>
      <c r="F100" s="42" t="n">
        <v>6</v>
      </c>
      <c r="G100" s="43" t="n">
        <f aca="false">H100/1.195</f>
        <v>340.485355648536</v>
      </c>
      <c r="H100" s="43" t="n">
        <v>406.88</v>
      </c>
      <c r="I100" s="43" t="n">
        <f aca="false">H100*F100</f>
        <v>2441.28</v>
      </c>
      <c r="J100" s="18" t="n">
        <v>2441.28</v>
      </c>
    </row>
    <row r="101" customFormat="false" ht="13.8" hidden="false" customHeight="false" outlineLevel="0" collapsed="false">
      <c r="A101" s="7"/>
      <c r="B101" s="7"/>
      <c r="C101" s="7"/>
      <c r="D101" s="7"/>
      <c r="E101" s="7"/>
      <c r="F101" s="7"/>
      <c r="G101" s="7"/>
      <c r="H101" s="7"/>
      <c r="I101" s="7"/>
      <c r="J101" s="18"/>
    </row>
    <row r="102" customFormat="false" ht="13.8" hidden="false" customHeight="false" outlineLevel="0" collapsed="false">
      <c r="A102" s="15" t="s">
        <v>118</v>
      </c>
      <c r="B102" s="15"/>
      <c r="C102" s="15"/>
      <c r="D102" s="15"/>
      <c r="E102" s="15"/>
      <c r="F102" s="15"/>
      <c r="G102" s="15"/>
      <c r="H102" s="16"/>
      <c r="I102" s="17" t="n">
        <f aca="false">I103+I113</f>
        <v>273787.495116</v>
      </c>
      <c r="J102" s="18"/>
    </row>
    <row r="103" customFormat="false" ht="13.8" hidden="false" customHeight="false" outlineLevel="0" collapsed="false">
      <c r="A103" s="19" t="s">
        <v>119</v>
      </c>
      <c r="B103" s="20" t="s">
        <v>13</v>
      </c>
      <c r="C103" s="20"/>
      <c r="D103" s="20"/>
      <c r="E103" s="20"/>
      <c r="F103" s="20"/>
      <c r="G103" s="20"/>
      <c r="H103" s="20"/>
      <c r="I103" s="21" t="n">
        <f aca="false">SUM(I104:I112)</f>
        <v>271346.215116</v>
      </c>
      <c r="J103" s="18"/>
    </row>
    <row r="104" customFormat="false" ht="13.8" hidden="false" customHeight="false" outlineLevel="0" collapsed="false">
      <c r="A104" s="22" t="s">
        <v>120</v>
      </c>
      <c r="B104" s="22" t="s">
        <v>15</v>
      </c>
      <c r="C104" s="22" t="s">
        <v>16</v>
      </c>
      <c r="D104" s="23" t="s">
        <v>17</v>
      </c>
      <c r="E104" s="22" t="s">
        <v>18</v>
      </c>
      <c r="F104" s="24" t="n">
        <v>898.81</v>
      </c>
      <c r="G104" s="25" t="n">
        <f aca="false">H104/1.195</f>
        <v>27.9581589958159</v>
      </c>
      <c r="H104" s="25" t="n">
        <v>33.41</v>
      </c>
      <c r="I104" s="25" t="n">
        <f aca="false">H104*F104</f>
        <v>30029.2421</v>
      </c>
      <c r="J104" s="18" t="n">
        <v>30029.2421</v>
      </c>
    </row>
    <row r="105" customFormat="false" ht="13.8" hidden="false" customHeight="false" outlineLevel="0" collapsed="false">
      <c r="A105" s="26" t="s">
        <v>121</v>
      </c>
      <c r="B105" s="26" t="s">
        <v>15</v>
      </c>
      <c r="C105" s="26" t="s">
        <v>16</v>
      </c>
      <c r="D105" s="27" t="s">
        <v>20</v>
      </c>
      <c r="E105" s="26" t="s">
        <v>18</v>
      </c>
      <c r="F105" s="28" t="n">
        <v>959.15</v>
      </c>
      <c r="G105" s="29" t="n">
        <f aca="false">H105/1.195</f>
        <v>27.9581589958159</v>
      </c>
      <c r="H105" s="29" t="n">
        <v>33.41</v>
      </c>
      <c r="I105" s="29" t="n">
        <f aca="false">H105*F105</f>
        <v>32045.2015</v>
      </c>
      <c r="J105" s="18" t="n">
        <v>32045.2015</v>
      </c>
    </row>
    <row r="106" customFormat="false" ht="13.8" hidden="false" customHeight="false" outlineLevel="0" collapsed="false">
      <c r="A106" s="30" t="s">
        <v>122</v>
      </c>
      <c r="B106" s="30" t="s">
        <v>15</v>
      </c>
      <c r="C106" s="30" t="s">
        <v>16</v>
      </c>
      <c r="D106" s="31" t="s">
        <v>22</v>
      </c>
      <c r="E106" s="30" t="s">
        <v>18</v>
      </c>
      <c r="F106" s="32" t="n">
        <v>1045.36</v>
      </c>
      <c r="G106" s="33" t="n">
        <f aca="false">H106/1.195</f>
        <v>27.9581589958159</v>
      </c>
      <c r="H106" s="33" t="n">
        <v>33.41</v>
      </c>
      <c r="I106" s="33" t="n">
        <f aca="false">H106*F106</f>
        <v>34925.4776</v>
      </c>
      <c r="J106" s="18" t="n">
        <v>34925.4776</v>
      </c>
    </row>
    <row r="107" customFormat="false" ht="13.8" hidden="false" customHeight="false" outlineLevel="0" collapsed="false">
      <c r="A107" s="26" t="s">
        <v>123</v>
      </c>
      <c r="B107" s="26" t="s">
        <v>15</v>
      </c>
      <c r="C107" s="26" t="s">
        <v>16</v>
      </c>
      <c r="D107" s="27" t="s">
        <v>24</v>
      </c>
      <c r="E107" s="26" t="s">
        <v>18</v>
      </c>
      <c r="F107" s="28" t="n">
        <v>873.87</v>
      </c>
      <c r="G107" s="29" t="n">
        <f aca="false">H107/1.195</f>
        <v>27.9581589958159</v>
      </c>
      <c r="H107" s="29" t="n">
        <v>33.41</v>
      </c>
      <c r="I107" s="29" t="n">
        <f aca="false">H107*F107</f>
        <v>29195.9967</v>
      </c>
      <c r="J107" s="18" t="n">
        <v>29195.9967</v>
      </c>
    </row>
    <row r="108" customFormat="false" ht="13.8" hidden="false" customHeight="false" outlineLevel="0" collapsed="false">
      <c r="A108" s="30" t="s">
        <v>124</v>
      </c>
      <c r="B108" s="30" t="s">
        <v>15</v>
      </c>
      <c r="C108" s="30" t="s">
        <v>26</v>
      </c>
      <c r="D108" s="31" t="s">
        <v>27</v>
      </c>
      <c r="E108" s="30" t="s">
        <v>18</v>
      </c>
      <c r="F108" s="32" t="n">
        <v>2117.15</v>
      </c>
      <c r="G108" s="33" t="n">
        <f aca="false">H108/1.195</f>
        <v>21.9414225941423</v>
      </c>
      <c r="H108" s="33" t="n">
        <v>26.22</v>
      </c>
      <c r="I108" s="33" t="n">
        <f aca="false">H108*F108</f>
        <v>55511.673</v>
      </c>
      <c r="J108" s="18" t="n">
        <v>55511.673</v>
      </c>
    </row>
    <row r="109" customFormat="false" ht="20.05" hidden="false" customHeight="false" outlineLevel="0" collapsed="false">
      <c r="A109" s="26" t="s">
        <v>125</v>
      </c>
      <c r="B109" s="26" t="s">
        <v>15</v>
      </c>
      <c r="C109" s="26" t="s">
        <v>29</v>
      </c>
      <c r="D109" s="34" t="s">
        <v>30</v>
      </c>
      <c r="E109" s="26" t="s">
        <v>18</v>
      </c>
      <c r="F109" s="28" t="n">
        <v>684.64</v>
      </c>
      <c r="G109" s="29" t="n">
        <f aca="false">H109/1.195</f>
        <v>26.2761506276151</v>
      </c>
      <c r="H109" s="29" t="n">
        <v>31.4</v>
      </c>
      <c r="I109" s="29" t="n">
        <f aca="false">H109*F109</f>
        <v>21497.696</v>
      </c>
      <c r="J109" s="18" t="n">
        <v>21497.696</v>
      </c>
    </row>
    <row r="110" customFormat="false" ht="20.05" hidden="false" customHeight="false" outlineLevel="0" collapsed="false">
      <c r="A110" s="30" t="s">
        <v>126</v>
      </c>
      <c r="B110" s="30" t="s">
        <v>15</v>
      </c>
      <c r="C110" s="30" t="s">
        <v>29</v>
      </c>
      <c r="D110" s="35" t="s">
        <v>32</v>
      </c>
      <c r="E110" s="30" t="s">
        <v>18</v>
      </c>
      <c r="F110" s="32" t="n">
        <v>379.74</v>
      </c>
      <c r="G110" s="33" t="n">
        <f aca="false">H110/1.195</f>
        <v>26.2761506276151</v>
      </c>
      <c r="H110" s="33" t="n">
        <v>31.4</v>
      </c>
      <c r="I110" s="33" t="n">
        <f aca="false">H110*F110</f>
        <v>11923.836</v>
      </c>
      <c r="J110" s="18" t="n">
        <v>11923.836</v>
      </c>
    </row>
    <row r="111" customFormat="false" ht="13.8" hidden="false" customHeight="false" outlineLevel="0" collapsed="false">
      <c r="A111" s="26" t="s">
        <v>127</v>
      </c>
      <c r="B111" s="26" t="s">
        <v>15</v>
      </c>
      <c r="C111" s="26" t="s">
        <v>29</v>
      </c>
      <c r="D111" s="34" t="s">
        <v>34</v>
      </c>
      <c r="E111" s="26" t="s">
        <v>18</v>
      </c>
      <c r="F111" s="28" t="n">
        <v>247.05</v>
      </c>
      <c r="G111" s="29" t="n">
        <f aca="false">H111/1.195</f>
        <v>26.2761506276151</v>
      </c>
      <c r="H111" s="29" t="n">
        <v>31.4</v>
      </c>
      <c r="I111" s="29" t="n">
        <f aca="false">H111*F111</f>
        <v>7757.37</v>
      </c>
      <c r="J111" s="18" t="n">
        <v>7757.37</v>
      </c>
    </row>
    <row r="112" customFormat="false" ht="27.6" hidden="false" customHeight="false" outlineLevel="0" collapsed="false">
      <c r="A112" s="45" t="s">
        <v>128</v>
      </c>
      <c r="B112" s="45" t="s">
        <v>51</v>
      </c>
      <c r="C112" s="46" t="n">
        <v>102494</v>
      </c>
      <c r="D112" s="47" t="s">
        <v>52</v>
      </c>
      <c r="E112" s="45" t="s">
        <v>18</v>
      </c>
      <c r="F112" s="48" t="n">
        <v>592.52</v>
      </c>
      <c r="G112" s="49" t="n">
        <v>68.44</v>
      </c>
      <c r="H112" s="49" t="n">
        <f aca="false">G112*1.195</f>
        <v>81.7858</v>
      </c>
      <c r="I112" s="49" t="n">
        <f aca="false">H112*F112</f>
        <v>48459.722216</v>
      </c>
      <c r="J112" s="18" t="n">
        <v>48459.722216</v>
      </c>
    </row>
    <row r="113" customFormat="false" ht="13.8" hidden="false" customHeight="false" outlineLevel="0" collapsed="false">
      <c r="A113" s="19" t="s">
        <v>129</v>
      </c>
      <c r="B113" s="20" t="s">
        <v>36</v>
      </c>
      <c r="C113" s="20"/>
      <c r="D113" s="20"/>
      <c r="E113" s="20"/>
      <c r="F113" s="20"/>
      <c r="G113" s="20"/>
      <c r="H113" s="20"/>
      <c r="I113" s="21" t="n">
        <f aca="false">SUM(I114)</f>
        <v>2441.28</v>
      </c>
      <c r="J113" s="18"/>
    </row>
    <row r="114" customFormat="false" ht="27.6" hidden="false" customHeight="false" outlineLevel="0" collapsed="false">
      <c r="A114" s="40" t="s">
        <v>130</v>
      </c>
      <c r="B114" s="40" t="s">
        <v>15</v>
      </c>
      <c r="C114" s="40" t="s">
        <v>38</v>
      </c>
      <c r="D114" s="41" t="s">
        <v>39</v>
      </c>
      <c r="E114" s="40" t="s">
        <v>18</v>
      </c>
      <c r="F114" s="42" t="n">
        <v>6</v>
      </c>
      <c r="G114" s="43" t="n">
        <f aca="false">H114/1.195</f>
        <v>340.485355648536</v>
      </c>
      <c r="H114" s="43" t="n">
        <v>406.88</v>
      </c>
      <c r="I114" s="43" t="n">
        <f aca="false">H114*F114</f>
        <v>2441.28</v>
      </c>
      <c r="J114" s="18" t="n">
        <v>2441.28</v>
      </c>
    </row>
    <row r="115" customFormat="false" ht="13.8" hidden="false" customHeight="false" outlineLevel="0" collapsed="false">
      <c r="A115" s="7"/>
      <c r="B115" s="7"/>
      <c r="C115" s="7"/>
      <c r="D115" s="7"/>
      <c r="E115" s="7"/>
      <c r="F115" s="7"/>
      <c r="G115" s="7"/>
      <c r="H115" s="7"/>
      <c r="I115" s="7"/>
      <c r="J115" s="18"/>
    </row>
    <row r="116" customFormat="false" ht="13.8" hidden="false" customHeight="false" outlineLevel="0" collapsed="false">
      <c r="A116" s="15" t="s">
        <v>131</v>
      </c>
      <c r="B116" s="15"/>
      <c r="C116" s="15"/>
      <c r="D116" s="15"/>
      <c r="E116" s="15"/>
      <c r="F116" s="15"/>
      <c r="G116" s="15"/>
      <c r="H116" s="16"/>
      <c r="I116" s="17" t="n">
        <f aca="false">I117+I127</f>
        <v>197714.98758</v>
      </c>
      <c r="J116" s="18"/>
    </row>
    <row r="117" customFormat="false" ht="13.8" hidden="false" customHeight="false" outlineLevel="0" collapsed="false">
      <c r="A117" s="19" t="s">
        <v>132</v>
      </c>
      <c r="B117" s="20" t="s">
        <v>13</v>
      </c>
      <c r="C117" s="20"/>
      <c r="D117" s="20"/>
      <c r="E117" s="20"/>
      <c r="F117" s="20"/>
      <c r="G117" s="20"/>
      <c r="H117" s="20"/>
      <c r="I117" s="50" t="n">
        <f aca="false">SUM(I118:I126)</f>
        <v>195273.70758</v>
      </c>
      <c r="J117" s="18"/>
    </row>
    <row r="118" customFormat="false" ht="13.8" hidden="false" customHeight="false" outlineLevel="0" collapsed="false">
      <c r="A118" s="22" t="s">
        <v>133</v>
      </c>
      <c r="B118" s="22" t="s">
        <v>15</v>
      </c>
      <c r="C118" s="22" t="s">
        <v>16</v>
      </c>
      <c r="D118" s="23" t="s">
        <v>17</v>
      </c>
      <c r="E118" s="22" t="s">
        <v>18</v>
      </c>
      <c r="F118" s="24" t="n">
        <v>473.86</v>
      </c>
      <c r="G118" s="25" t="n">
        <f aca="false">H118/1.195</f>
        <v>27.9581589958159</v>
      </c>
      <c r="H118" s="25" t="n">
        <v>33.41</v>
      </c>
      <c r="I118" s="25" t="n">
        <f aca="false">H118*F118</f>
        <v>15831.6626</v>
      </c>
      <c r="J118" s="18" t="n">
        <v>15831.6626</v>
      </c>
    </row>
    <row r="119" customFormat="false" ht="13.8" hidden="false" customHeight="false" outlineLevel="0" collapsed="false">
      <c r="A119" s="26" t="s">
        <v>134</v>
      </c>
      <c r="B119" s="26" t="s">
        <v>15</v>
      </c>
      <c r="C119" s="26" t="s">
        <v>16</v>
      </c>
      <c r="D119" s="27" t="s">
        <v>20</v>
      </c>
      <c r="E119" s="26" t="s">
        <v>18</v>
      </c>
      <c r="F119" s="28" t="n">
        <v>738.19</v>
      </c>
      <c r="G119" s="29" t="n">
        <f aca="false">H119/1.195</f>
        <v>27.9581589958159</v>
      </c>
      <c r="H119" s="29" t="n">
        <v>33.41</v>
      </c>
      <c r="I119" s="29" t="n">
        <f aca="false">H119*F119</f>
        <v>24662.9279</v>
      </c>
      <c r="J119" s="18" t="n">
        <v>24662.9279</v>
      </c>
    </row>
    <row r="120" customFormat="false" ht="13.8" hidden="false" customHeight="false" outlineLevel="0" collapsed="false">
      <c r="A120" s="30" t="s">
        <v>135</v>
      </c>
      <c r="B120" s="30" t="s">
        <v>15</v>
      </c>
      <c r="C120" s="30" t="s">
        <v>16</v>
      </c>
      <c r="D120" s="31" t="s">
        <v>22</v>
      </c>
      <c r="E120" s="30" t="s">
        <v>18</v>
      </c>
      <c r="F120" s="32" t="n">
        <v>1000.73</v>
      </c>
      <c r="G120" s="33" t="n">
        <f aca="false">H120/1.195</f>
        <v>27.9581589958159</v>
      </c>
      <c r="H120" s="33" t="n">
        <v>33.41</v>
      </c>
      <c r="I120" s="33" t="n">
        <f aca="false">H120*F120</f>
        <v>33434.3893</v>
      </c>
      <c r="J120" s="18" t="n">
        <v>33434.3893</v>
      </c>
    </row>
    <row r="121" customFormat="false" ht="13.8" hidden="false" customHeight="false" outlineLevel="0" collapsed="false">
      <c r="A121" s="26" t="s">
        <v>136</v>
      </c>
      <c r="B121" s="26" t="s">
        <v>15</v>
      </c>
      <c r="C121" s="26" t="s">
        <v>16</v>
      </c>
      <c r="D121" s="27" t="s">
        <v>24</v>
      </c>
      <c r="E121" s="26" t="s">
        <v>18</v>
      </c>
      <c r="F121" s="28" t="n">
        <v>835.55</v>
      </c>
      <c r="G121" s="29" t="n">
        <f aca="false">H121/1.195</f>
        <v>27.9581589958159</v>
      </c>
      <c r="H121" s="29" t="n">
        <v>33.41</v>
      </c>
      <c r="I121" s="29" t="n">
        <f aca="false">H121*F121</f>
        <v>27915.7255</v>
      </c>
      <c r="J121" s="18" t="n">
        <v>27915.7255</v>
      </c>
    </row>
    <row r="122" customFormat="false" ht="13.8" hidden="false" customHeight="false" outlineLevel="0" collapsed="false">
      <c r="A122" s="30" t="s">
        <v>137</v>
      </c>
      <c r="B122" s="30" t="s">
        <v>15</v>
      </c>
      <c r="C122" s="30" t="s">
        <v>26</v>
      </c>
      <c r="D122" s="31" t="s">
        <v>27</v>
      </c>
      <c r="E122" s="30" t="s">
        <v>18</v>
      </c>
      <c r="F122" s="32" t="n">
        <v>1497.6</v>
      </c>
      <c r="G122" s="33" t="n">
        <f aca="false">H122/1.195</f>
        <v>21.9414225941423</v>
      </c>
      <c r="H122" s="33" t="n">
        <v>26.22</v>
      </c>
      <c r="I122" s="33" t="n">
        <f aca="false">H122*F122</f>
        <v>39267.072</v>
      </c>
      <c r="J122" s="18" t="n">
        <v>39267.072</v>
      </c>
    </row>
    <row r="123" customFormat="false" ht="20.05" hidden="false" customHeight="false" outlineLevel="0" collapsed="false">
      <c r="A123" s="26" t="s">
        <v>138</v>
      </c>
      <c r="B123" s="26" t="s">
        <v>15</v>
      </c>
      <c r="C123" s="26" t="s">
        <v>29</v>
      </c>
      <c r="D123" s="34" t="s">
        <v>30</v>
      </c>
      <c r="E123" s="26" t="s">
        <v>18</v>
      </c>
      <c r="F123" s="28" t="n">
        <v>450.83</v>
      </c>
      <c r="G123" s="29" t="n">
        <f aca="false">H123/1.195</f>
        <v>26.2761506276151</v>
      </c>
      <c r="H123" s="29" t="n">
        <v>31.4</v>
      </c>
      <c r="I123" s="29" t="n">
        <f aca="false">H123*F123</f>
        <v>14156.062</v>
      </c>
      <c r="J123" s="18" t="n">
        <v>14156.062</v>
      </c>
    </row>
    <row r="124" customFormat="false" ht="20.05" hidden="false" customHeight="false" outlineLevel="0" collapsed="false">
      <c r="A124" s="30" t="s">
        <v>139</v>
      </c>
      <c r="B124" s="30" t="s">
        <v>15</v>
      </c>
      <c r="C124" s="30" t="s">
        <v>29</v>
      </c>
      <c r="D124" s="35" t="s">
        <v>32</v>
      </c>
      <c r="E124" s="30" t="s">
        <v>18</v>
      </c>
      <c r="F124" s="32" t="n">
        <v>135.6</v>
      </c>
      <c r="G124" s="33" t="n">
        <f aca="false">H124/1.195</f>
        <v>26.2761506276151</v>
      </c>
      <c r="H124" s="33" t="n">
        <v>31.4</v>
      </c>
      <c r="I124" s="33" t="n">
        <f aca="false">H124*F124</f>
        <v>4257.84</v>
      </c>
      <c r="J124" s="18" t="n">
        <v>4257.84</v>
      </c>
    </row>
    <row r="125" customFormat="false" ht="13.8" hidden="false" customHeight="false" outlineLevel="0" collapsed="false">
      <c r="A125" s="26" t="s">
        <v>140</v>
      </c>
      <c r="B125" s="26" t="s">
        <v>15</v>
      </c>
      <c r="C125" s="26" t="s">
        <v>29</v>
      </c>
      <c r="D125" s="34" t="s">
        <v>34</v>
      </c>
      <c r="E125" s="26" t="s">
        <v>18</v>
      </c>
      <c r="F125" s="28" t="n">
        <v>183.61</v>
      </c>
      <c r="G125" s="29" t="n">
        <f aca="false">H125/1.195</f>
        <v>26.2761506276151</v>
      </c>
      <c r="H125" s="29" t="n">
        <v>31.4</v>
      </c>
      <c r="I125" s="29" t="n">
        <f aca="false">H125*F125</f>
        <v>5765.354</v>
      </c>
      <c r="J125" s="18" t="n">
        <v>5765.354</v>
      </c>
    </row>
    <row r="126" customFormat="false" ht="27.6" hidden="false" customHeight="false" outlineLevel="0" collapsed="false">
      <c r="A126" s="45" t="s">
        <v>141</v>
      </c>
      <c r="B126" s="45" t="s">
        <v>51</v>
      </c>
      <c r="C126" s="46" t="n">
        <v>102494</v>
      </c>
      <c r="D126" s="47" t="s">
        <v>52</v>
      </c>
      <c r="E126" s="45" t="s">
        <v>18</v>
      </c>
      <c r="F126" s="48" t="n">
        <v>366.6</v>
      </c>
      <c r="G126" s="49" t="n">
        <v>68.44</v>
      </c>
      <c r="H126" s="49" t="n">
        <f aca="false">G126*1.195</f>
        <v>81.7858</v>
      </c>
      <c r="I126" s="49" t="n">
        <f aca="false">H126*F126</f>
        <v>29982.67428</v>
      </c>
      <c r="J126" s="18" t="n">
        <v>29982.67428</v>
      </c>
    </row>
    <row r="127" customFormat="false" ht="13.8" hidden="false" customHeight="false" outlineLevel="0" collapsed="false">
      <c r="A127" s="19" t="s">
        <v>142</v>
      </c>
      <c r="B127" s="20" t="s">
        <v>36</v>
      </c>
      <c r="C127" s="20"/>
      <c r="D127" s="20"/>
      <c r="E127" s="20"/>
      <c r="F127" s="20"/>
      <c r="G127" s="20"/>
      <c r="H127" s="20"/>
      <c r="I127" s="21" t="n">
        <f aca="false">SUM(I128)</f>
        <v>2441.28</v>
      </c>
      <c r="J127" s="18"/>
    </row>
    <row r="128" customFormat="false" ht="27.6" hidden="false" customHeight="false" outlineLevel="0" collapsed="false">
      <c r="A128" s="40" t="s">
        <v>143</v>
      </c>
      <c r="B128" s="40" t="s">
        <v>15</v>
      </c>
      <c r="C128" s="40" t="s">
        <v>38</v>
      </c>
      <c r="D128" s="41" t="s">
        <v>39</v>
      </c>
      <c r="E128" s="40" t="s">
        <v>18</v>
      </c>
      <c r="F128" s="42" t="n">
        <v>6</v>
      </c>
      <c r="G128" s="43" t="n">
        <f aca="false">H128/1.195</f>
        <v>340.485355648536</v>
      </c>
      <c r="H128" s="43" t="n">
        <v>406.88</v>
      </c>
      <c r="I128" s="43" t="n">
        <f aca="false">H128*F128</f>
        <v>2441.28</v>
      </c>
      <c r="J128" s="18" t="n">
        <v>2441.28</v>
      </c>
    </row>
    <row r="129" customFormat="false" ht="13.8" hidden="false" customHeight="false" outlineLevel="0" collapsed="false">
      <c r="A129" s="7"/>
      <c r="B129" s="7"/>
      <c r="C129" s="7"/>
      <c r="D129" s="7"/>
      <c r="E129" s="7"/>
      <c r="F129" s="7"/>
      <c r="G129" s="7"/>
      <c r="H129" s="7"/>
      <c r="I129" s="7"/>
      <c r="J129" s="18"/>
    </row>
    <row r="130" customFormat="false" ht="13.8" hidden="false" customHeight="false" outlineLevel="0" collapsed="false">
      <c r="A130" s="15" t="s">
        <v>144</v>
      </c>
      <c r="B130" s="15"/>
      <c r="C130" s="15"/>
      <c r="D130" s="15"/>
      <c r="E130" s="15"/>
      <c r="F130" s="15"/>
      <c r="G130" s="15"/>
      <c r="H130" s="16"/>
      <c r="I130" s="17" t="n">
        <f aca="false">I131+I141</f>
        <v>180870.4446</v>
      </c>
      <c r="J130" s="18"/>
    </row>
    <row r="131" customFormat="false" ht="13.8" hidden="false" customHeight="false" outlineLevel="0" collapsed="false">
      <c r="A131" s="19" t="s">
        <v>145</v>
      </c>
      <c r="B131" s="20" t="s">
        <v>13</v>
      </c>
      <c r="C131" s="20"/>
      <c r="D131" s="20"/>
      <c r="E131" s="20"/>
      <c r="F131" s="20"/>
      <c r="G131" s="20"/>
      <c r="H131" s="20"/>
      <c r="I131" s="21" t="n">
        <f aca="false">SUM(I132:I140)</f>
        <v>178429.1646</v>
      </c>
      <c r="J131" s="18"/>
    </row>
    <row r="132" customFormat="false" ht="13.8" hidden="false" customHeight="false" outlineLevel="0" collapsed="false">
      <c r="A132" s="22" t="s">
        <v>146</v>
      </c>
      <c r="B132" s="22" t="s">
        <v>15</v>
      </c>
      <c r="C132" s="22" t="s">
        <v>16</v>
      </c>
      <c r="D132" s="23" t="s">
        <v>17</v>
      </c>
      <c r="E132" s="22" t="s">
        <v>18</v>
      </c>
      <c r="F132" s="24" t="n">
        <v>461.47</v>
      </c>
      <c r="G132" s="25" t="n">
        <f aca="false">H132/1.195</f>
        <v>27.9581589958159</v>
      </c>
      <c r="H132" s="25" t="n">
        <v>33.41</v>
      </c>
      <c r="I132" s="25" t="n">
        <f aca="false">H132*F132</f>
        <v>15417.7127</v>
      </c>
      <c r="J132" s="18" t="n">
        <v>15417.7127</v>
      </c>
    </row>
    <row r="133" customFormat="false" ht="13.8" hidden="false" customHeight="false" outlineLevel="0" collapsed="false">
      <c r="A133" s="26" t="s">
        <v>147</v>
      </c>
      <c r="B133" s="26" t="s">
        <v>15</v>
      </c>
      <c r="C133" s="26" t="s">
        <v>16</v>
      </c>
      <c r="D133" s="27" t="s">
        <v>20</v>
      </c>
      <c r="E133" s="26" t="s">
        <v>18</v>
      </c>
      <c r="F133" s="28" t="n">
        <v>306.75</v>
      </c>
      <c r="G133" s="29" t="n">
        <f aca="false">H133/1.195</f>
        <v>27.9581589958159</v>
      </c>
      <c r="H133" s="29" t="n">
        <v>33.41</v>
      </c>
      <c r="I133" s="29" t="n">
        <f aca="false">H133*F133</f>
        <v>10248.5175</v>
      </c>
      <c r="J133" s="18" t="n">
        <v>10248.5175</v>
      </c>
    </row>
    <row r="134" customFormat="false" ht="13.8" hidden="false" customHeight="false" outlineLevel="0" collapsed="false">
      <c r="A134" s="30" t="s">
        <v>148</v>
      </c>
      <c r="B134" s="30" t="s">
        <v>15</v>
      </c>
      <c r="C134" s="30" t="s">
        <v>16</v>
      </c>
      <c r="D134" s="31" t="s">
        <v>22</v>
      </c>
      <c r="E134" s="30" t="s">
        <v>18</v>
      </c>
      <c r="F134" s="32" t="n">
        <v>733.04</v>
      </c>
      <c r="G134" s="33" t="n">
        <f aca="false">H134/1.195</f>
        <v>27.9581589958159</v>
      </c>
      <c r="H134" s="33" t="n">
        <v>33.41</v>
      </c>
      <c r="I134" s="33" t="n">
        <f aca="false">H134*F134</f>
        <v>24490.8664</v>
      </c>
      <c r="J134" s="18" t="n">
        <v>24490.8664</v>
      </c>
    </row>
    <row r="135" customFormat="false" ht="13.8" hidden="false" customHeight="false" outlineLevel="0" collapsed="false">
      <c r="A135" s="26" t="s">
        <v>149</v>
      </c>
      <c r="B135" s="26" t="s">
        <v>15</v>
      </c>
      <c r="C135" s="26" t="s">
        <v>16</v>
      </c>
      <c r="D135" s="27" t="s">
        <v>24</v>
      </c>
      <c r="E135" s="26" t="s">
        <v>18</v>
      </c>
      <c r="F135" s="28" t="n">
        <v>479.98</v>
      </c>
      <c r="G135" s="29" t="n">
        <f aca="false">H135/1.195</f>
        <v>27.9581589958159</v>
      </c>
      <c r="H135" s="29" t="n">
        <v>33.41</v>
      </c>
      <c r="I135" s="29" t="n">
        <f aca="false">H135*F135</f>
        <v>16036.1318</v>
      </c>
      <c r="J135" s="18" t="n">
        <v>16036.1318</v>
      </c>
    </row>
    <row r="136" customFormat="false" ht="13.8" hidden="false" customHeight="false" outlineLevel="0" collapsed="false">
      <c r="A136" s="30" t="s">
        <v>150</v>
      </c>
      <c r="B136" s="30" t="s">
        <v>15</v>
      </c>
      <c r="C136" s="30" t="s">
        <v>26</v>
      </c>
      <c r="D136" s="31" t="s">
        <v>27</v>
      </c>
      <c r="E136" s="30" t="s">
        <v>18</v>
      </c>
      <c r="F136" s="32" t="n">
        <v>1053.01</v>
      </c>
      <c r="G136" s="33" t="n">
        <f aca="false">H136/1.195</f>
        <v>21.9414225941423</v>
      </c>
      <c r="H136" s="33" t="n">
        <v>26.22</v>
      </c>
      <c r="I136" s="33" t="n">
        <f aca="false">H136*F136</f>
        <v>27609.9222</v>
      </c>
      <c r="J136" s="18" t="n">
        <v>27609.9222</v>
      </c>
    </row>
    <row r="137" customFormat="false" ht="20.05" hidden="false" customHeight="false" outlineLevel="0" collapsed="false">
      <c r="A137" s="26" t="s">
        <v>151</v>
      </c>
      <c r="B137" s="26" t="s">
        <v>15</v>
      </c>
      <c r="C137" s="26" t="s">
        <v>29</v>
      </c>
      <c r="D137" s="34" t="s">
        <v>30</v>
      </c>
      <c r="E137" s="26" t="s">
        <v>18</v>
      </c>
      <c r="F137" s="28" t="n">
        <v>577.85</v>
      </c>
      <c r="G137" s="29" t="n">
        <f aca="false">H137/1.195</f>
        <v>26.2761506276151</v>
      </c>
      <c r="H137" s="29" t="n">
        <v>31.4</v>
      </c>
      <c r="I137" s="29" t="n">
        <f aca="false">H137*F137</f>
        <v>18144.49</v>
      </c>
      <c r="J137" s="18" t="n">
        <v>18144.49</v>
      </c>
    </row>
    <row r="138" customFormat="false" ht="20.05" hidden="false" customHeight="false" outlineLevel="0" collapsed="false">
      <c r="A138" s="30" t="s">
        <v>152</v>
      </c>
      <c r="B138" s="30" t="s">
        <v>15</v>
      </c>
      <c r="C138" s="30" t="s">
        <v>29</v>
      </c>
      <c r="D138" s="35" t="s">
        <v>32</v>
      </c>
      <c r="E138" s="30" t="s">
        <v>18</v>
      </c>
      <c r="F138" s="32" t="n">
        <v>371.57</v>
      </c>
      <c r="G138" s="33" t="n">
        <f aca="false">H138/1.195</f>
        <v>26.2761506276151</v>
      </c>
      <c r="H138" s="33" t="n">
        <v>31.4</v>
      </c>
      <c r="I138" s="33" t="n">
        <f aca="false">H138*F138</f>
        <v>11667.298</v>
      </c>
      <c r="J138" s="18" t="n">
        <v>11667.298</v>
      </c>
    </row>
    <row r="139" customFormat="false" ht="13.8" hidden="false" customHeight="false" outlineLevel="0" collapsed="false">
      <c r="A139" s="26" t="s">
        <v>153</v>
      </c>
      <c r="B139" s="26" t="s">
        <v>15</v>
      </c>
      <c r="C139" s="26" t="s">
        <v>29</v>
      </c>
      <c r="D139" s="34" t="s">
        <v>34</v>
      </c>
      <c r="E139" s="26" t="s">
        <v>18</v>
      </c>
      <c r="F139" s="28" t="n">
        <v>182.89</v>
      </c>
      <c r="G139" s="29" t="n">
        <f aca="false">H139/1.195</f>
        <v>26.2761506276151</v>
      </c>
      <c r="H139" s="29" t="n">
        <v>31.4</v>
      </c>
      <c r="I139" s="29" t="n">
        <f aca="false">H139*F139</f>
        <v>5742.746</v>
      </c>
      <c r="J139" s="18" t="n">
        <v>5742.746</v>
      </c>
    </row>
    <row r="140" customFormat="false" ht="27.6" hidden="false" customHeight="false" outlineLevel="0" collapsed="false">
      <c r="A140" s="45" t="s">
        <v>154</v>
      </c>
      <c r="B140" s="45" t="s">
        <v>51</v>
      </c>
      <c r="C140" s="46" t="n">
        <v>102494</v>
      </c>
      <c r="D140" s="47" t="s">
        <v>52</v>
      </c>
      <c r="E140" s="45" t="s">
        <v>18</v>
      </c>
      <c r="F140" s="48" t="n">
        <v>600</v>
      </c>
      <c r="G140" s="49" t="n">
        <v>68.44</v>
      </c>
      <c r="H140" s="49" t="n">
        <f aca="false">G140*1.195</f>
        <v>81.7858</v>
      </c>
      <c r="I140" s="49" t="n">
        <f aca="false">H140*F140</f>
        <v>49071.48</v>
      </c>
      <c r="J140" s="18" t="n">
        <v>49071.48</v>
      </c>
    </row>
    <row r="141" customFormat="false" ht="13.8" hidden="false" customHeight="false" outlineLevel="0" collapsed="false">
      <c r="A141" s="19" t="s">
        <v>155</v>
      </c>
      <c r="B141" s="20" t="s">
        <v>36</v>
      </c>
      <c r="C141" s="20"/>
      <c r="D141" s="20"/>
      <c r="E141" s="20"/>
      <c r="F141" s="20"/>
      <c r="G141" s="20"/>
      <c r="H141" s="20"/>
      <c r="I141" s="21" t="n">
        <f aca="false">SUM(I142)</f>
        <v>2441.28</v>
      </c>
      <c r="J141" s="18"/>
    </row>
    <row r="142" customFormat="false" ht="27.6" hidden="false" customHeight="false" outlineLevel="0" collapsed="false">
      <c r="A142" s="40" t="s">
        <v>156</v>
      </c>
      <c r="B142" s="40" t="s">
        <v>15</v>
      </c>
      <c r="C142" s="40" t="s">
        <v>38</v>
      </c>
      <c r="D142" s="41" t="s">
        <v>39</v>
      </c>
      <c r="E142" s="40" t="s">
        <v>18</v>
      </c>
      <c r="F142" s="42" t="n">
        <v>6</v>
      </c>
      <c r="G142" s="43" t="n">
        <f aca="false">H142/1.195</f>
        <v>340.485355648536</v>
      </c>
      <c r="H142" s="43" t="n">
        <v>406.88</v>
      </c>
      <c r="I142" s="43" t="n">
        <f aca="false">H142*F142</f>
        <v>2441.28</v>
      </c>
      <c r="J142" s="18" t="n">
        <v>2441.28</v>
      </c>
    </row>
    <row r="143" customFormat="false" ht="13.8" hidden="false" customHeight="false" outlineLevel="0" collapsed="false">
      <c r="A143" s="7"/>
      <c r="B143" s="7"/>
      <c r="C143" s="7"/>
      <c r="D143" s="7"/>
      <c r="E143" s="7"/>
      <c r="F143" s="7"/>
      <c r="G143" s="7"/>
      <c r="H143" s="7"/>
      <c r="I143" s="7"/>
      <c r="J143" s="18"/>
    </row>
    <row r="144" customFormat="false" ht="13.8" hidden="false" customHeight="false" outlineLevel="0" collapsed="false">
      <c r="A144" s="15" t="s">
        <v>157</v>
      </c>
      <c r="B144" s="15"/>
      <c r="C144" s="15"/>
      <c r="D144" s="15"/>
      <c r="E144" s="15"/>
      <c r="F144" s="15"/>
      <c r="G144" s="15"/>
      <c r="H144" s="16"/>
      <c r="I144" s="17" t="n">
        <f aca="false">I145+I154</f>
        <v>117745.0848</v>
      </c>
      <c r="J144" s="18"/>
    </row>
    <row r="145" customFormat="false" ht="13.8" hidden="false" customHeight="false" outlineLevel="0" collapsed="false">
      <c r="A145" s="19" t="s">
        <v>158</v>
      </c>
      <c r="B145" s="20" t="s">
        <v>13</v>
      </c>
      <c r="C145" s="20"/>
      <c r="D145" s="20"/>
      <c r="E145" s="20"/>
      <c r="F145" s="20"/>
      <c r="G145" s="20"/>
      <c r="H145" s="20"/>
      <c r="I145" s="21" t="n">
        <f aca="false">SUM(I146:I153)</f>
        <v>115303.8048</v>
      </c>
      <c r="J145" s="18"/>
    </row>
    <row r="146" customFormat="false" ht="13.8" hidden="false" customHeight="false" outlineLevel="0" collapsed="false">
      <c r="A146" s="22" t="s">
        <v>159</v>
      </c>
      <c r="B146" s="22" t="s">
        <v>15</v>
      </c>
      <c r="C146" s="22" t="s">
        <v>16</v>
      </c>
      <c r="D146" s="23" t="s">
        <v>17</v>
      </c>
      <c r="E146" s="22" t="s">
        <v>18</v>
      </c>
      <c r="F146" s="24" t="n">
        <f aca="false">611.01+268.89</f>
        <v>879.9</v>
      </c>
      <c r="G146" s="25" t="n">
        <f aca="false">H146/1.195</f>
        <v>27.9581589958159</v>
      </c>
      <c r="H146" s="25" t="n">
        <v>33.41</v>
      </c>
      <c r="I146" s="25" t="n">
        <f aca="false">H146*F146</f>
        <v>29397.459</v>
      </c>
      <c r="J146" s="18" t="n">
        <v>29397.459</v>
      </c>
    </row>
    <row r="147" customFormat="false" ht="13.8" hidden="false" customHeight="false" outlineLevel="0" collapsed="false">
      <c r="A147" s="26" t="s">
        <v>160</v>
      </c>
      <c r="B147" s="26" t="s">
        <v>15</v>
      </c>
      <c r="C147" s="26" t="s">
        <v>16</v>
      </c>
      <c r="D147" s="27" t="s">
        <v>20</v>
      </c>
      <c r="E147" s="26" t="s">
        <v>18</v>
      </c>
      <c r="F147" s="28" t="n">
        <f aca="false">22.64+720.41</f>
        <v>743.05</v>
      </c>
      <c r="G147" s="29" t="n">
        <f aca="false">H147/1.195</f>
        <v>27.9581589958159</v>
      </c>
      <c r="H147" s="29" t="n">
        <v>33.41</v>
      </c>
      <c r="I147" s="29" t="n">
        <f aca="false">H147*F147</f>
        <v>24825.3005</v>
      </c>
      <c r="J147" s="18" t="n">
        <v>24825.3005</v>
      </c>
    </row>
    <row r="148" customFormat="false" ht="13.8" hidden="false" customHeight="false" outlineLevel="0" collapsed="false">
      <c r="A148" s="30" t="s">
        <v>161</v>
      </c>
      <c r="B148" s="30" t="s">
        <v>15</v>
      </c>
      <c r="C148" s="30" t="s">
        <v>16</v>
      </c>
      <c r="D148" s="31" t="s">
        <v>22</v>
      </c>
      <c r="E148" s="30" t="s">
        <v>18</v>
      </c>
      <c r="F148" s="32" t="n">
        <v>113.99</v>
      </c>
      <c r="G148" s="33" t="n">
        <f aca="false">H148/1.195</f>
        <v>27.9581589958159</v>
      </c>
      <c r="H148" s="33" t="n">
        <v>33.41</v>
      </c>
      <c r="I148" s="33" t="n">
        <f aca="false">H148*F148</f>
        <v>3808.4059</v>
      </c>
      <c r="J148" s="18" t="n">
        <v>3808.4059</v>
      </c>
    </row>
    <row r="149" customFormat="false" ht="13.8" hidden="false" customHeight="false" outlineLevel="0" collapsed="false">
      <c r="A149" s="26" t="s">
        <v>162</v>
      </c>
      <c r="B149" s="26" t="s">
        <v>15</v>
      </c>
      <c r="C149" s="26" t="s">
        <v>16</v>
      </c>
      <c r="D149" s="27" t="s">
        <v>24</v>
      </c>
      <c r="E149" s="26" t="s">
        <v>18</v>
      </c>
      <c r="F149" s="28" t="n">
        <v>318.82</v>
      </c>
      <c r="G149" s="29" t="n">
        <f aca="false">H149/1.195</f>
        <v>27.9581589958159</v>
      </c>
      <c r="H149" s="29" t="n">
        <v>33.41</v>
      </c>
      <c r="I149" s="29" t="n">
        <f aca="false">H149*F149</f>
        <v>10651.7762</v>
      </c>
      <c r="J149" s="18" t="n">
        <v>10651.7762</v>
      </c>
    </row>
    <row r="150" customFormat="false" ht="13.8" hidden="false" customHeight="false" outlineLevel="0" collapsed="false">
      <c r="A150" s="30" t="s">
        <v>163</v>
      </c>
      <c r="B150" s="30" t="s">
        <v>15</v>
      </c>
      <c r="C150" s="30" t="s">
        <v>26</v>
      </c>
      <c r="D150" s="31" t="s">
        <v>27</v>
      </c>
      <c r="E150" s="30" t="s">
        <v>18</v>
      </c>
      <c r="F150" s="32" t="n">
        <v>573.56</v>
      </c>
      <c r="G150" s="33" t="n">
        <f aca="false">H150/1.195</f>
        <v>21.9414225941423</v>
      </c>
      <c r="H150" s="33" t="n">
        <v>26.22</v>
      </c>
      <c r="I150" s="33" t="n">
        <f aca="false">H150*F150</f>
        <v>15038.7432</v>
      </c>
      <c r="J150" s="18" t="n">
        <v>15038.7432</v>
      </c>
    </row>
    <row r="151" customFormat="false" ht="20.05" hidden="false" customHeight="false" outlineLevel="0" collapsed="false">
      <c r="A151" s="26" t="s">
        <v>164</v>
      </c>
      <c r="B151" s="26" t="s">
        <v>15</v>
      </c>
      <c r="C151" s="26" t="s">
        <v>29</v>
      </c>
      <c r="D151" s="34" t="s">
        <v>30</v>
      </c>
      <c r="E151" s="26" t="s">
        <v>18</v>
      </c>
      <c r="F151" s="28" t="n">
        <v>337.46</v>
      </c>
      <c r="G151" s="29" t="n">
        <f aca="false">H151/1.195</f>
        <v>26.2761506276151</v>
      </c>
      <c r="H151" s="29" t="n">
        <v>31.4</v>
      </c>
      <c r="I151" s="29" t="n">
        <f aca="false">H151*F151</f>
        <v>10596.244</v>
      </c>
      <c r="J151" s="18" t="n">
        <v>10596.244</v>
      </c>
    </row>
    <row r="152" customFormat="false" ht="20.05" hidden="false" customHeight="false" outlineLevel="0" collapsed="false">
      <c r="A152" s="30" t="s">
        <v>165</v>
      </c>
      <c r="B152" s="30" t="s">
        <v>15</v>
      </c>
      <c r="C152" s="30" t="s">
        <v>29</v>
      </c>
      <c r="D152" s="35" t="s">
        <v>32</v>
      </c>
      <c r="E152" s="30" t="s">
        <v>18</v>
      </c>
      <c r="F152" s="32" t="n">
        <f aca="false">401.39+18</f>
        <v>419.39</v>
      </c>
      <c r="G152" s="33" t="n">
        <f aca="false">H152/1.195</f>
        <v>26.2761506276151</v>
      </c>
      <c r="H152" s="33" t="n">
        <v>31.4</v>
      </c>
      <c r="I152" s="33" t="n">
        <f aca="false">H152*F152</f>
        <v>13168.846</v>
      </c>
      <c r="J152" s="18" t="n">
        <v>13168.846</v>
      </c>
    </row>
    <row r="153" customFormat="false" ht="13.8" hidden="false" customHeight="false" outlineLevel="0" collapsed="false">
      <c r="A153" s="36" t="s">
        <v>166</v>
      </c>
      <c r="B153" s="36" t="s">
        <v>15</v>
      </c>
      <c r="C153" s="36" t="s">
        <v>29</v>
      </c>
      <c r="D153" s="37" t="s">
        <v>34</v>
      </c>
      <c r="E153" s="36" t="s">
        <v>18</v>
      </c>
      <c r="F153" s="38" t="n">
        <v>248.95</v>
      </c>
      <c r="G153" s="39" t="n">
        <f aca="false">H153/1.195</f>
        <v>26.2761506276151</v>
      </c>
      <c r="H153" s="39" t="n">
        <v>31.4</v>
      </c>
      <c r="I153" s="39" t="n">
        <f aca="false">H153*F153</f>
        <v>7817.03</v>
      </c>
      <c r="J153" s="18" t="n">
        <v>7817.03</v>
      </c>
    </row>
    <row r="154" customFormat="false" ht="13.8" hidden="false" customHeight="false" outlineLevel="0" collapsed="false">
      <c r="A154" s="19" t="s">
        <v>167</v>
      </c>
      <c r="B154" s="20" t="s">
        <v>36</v>
      </c>
      <c r="C154" s="20"/>
      <c r="D154" s="20"/>
      <c r="E154" s="20"/>
      <c r="F154" s="20"/>
      <c r="G154" s="20"/>
      <c r="H154" s="20"/>
      <c r="I154" s="21" t="n">
        <f aca="false">SUM(I155)</f>
        <v>2441.28</v>
      </c>
      <c r="J154" s="18"/>
    </row>
    <row r="155" customFormat="false" ht="27.6" hidden="false" customHeight="false" outlineLevel="0" collapsed="false">
      <c r="A155" s="40" t="s">
        <v>168</v>
      </c>
      <c r="B155" s="40" t="s">
        <v>15</v>
      </c>
      <c r="C155" s="40" t="s">
        <v>38</v>
      </c>
      <c r="D155" s="41" t="s">
        <v>39</v>
      </c>
      <c r="E155" s="40" t="s">
        <v>18</v>
      </c>
      <c r="F155" s="42" t="n">
        <v>6</v>
      </c>
      <c r="G155" s="43" t="n">
        <f aca="false">H155/1.195</f>
        <v>340.485355648536</v>
      </c>
      <c r="H155" s="43" t="n">
        <v>406.88</v>
      </c>
      <c r="I155" s="43" t="n">
        <f aca="false">H155*F155</f>
        <v>2441.28</v>
      </c>
      <c r="J155" s="18" t="n">
        <v>2441.28</v>
      </c>
    </row>
    <row r="156" customFormat="false" ht="13.8" hidden="false" customHeight="false" outlineLevel="0" collapsed="false">
      <c r="A156" s="7"/>
      <c r="B156" s="7"/>
      <c r="C156" s="7"/>
      <c r="D156" s="7"/>
      <c r="E156" s="7"/>
      <c r="F156" s="7"/>
      <c r="G156" s="7"/>
      <c r="H156" s="7"/>
      <c r="I156" s="7"/>
      <c r="J156" s="18"/>
    </row>
    <row r="157" customFormat="false" ht="13.8" hidden="false" customHeight="false" outlineLevel="0" collapsed="false">
      <c r="A157" s="15" t="s">
        <v>169</v>
      </c>
      <c r="B157" s="15"/>
      <c r="C157" s="15"/>
      <c r="D157" s="15"/>
      <c r="E157" s="15"/>
      <c r="F157" s="15"/>
      <c r="G157" s="15"/>
      <c r="H157" s="16"/>
      <c r="I157" s="17" t="n">
        <f aca="false">I158+I167</f>
        <v>65183.6582</v>
      </c>
      <c r="J157" s="18"/>
    </row>
    <row r="158" customFormat="false" ht="13.8" hidden="false" customHeight="false" outlineLevel="0" collapsed="false">
      <c r="A158" s="19" t="s">
        <v>170</v>
      </c>
      <c r="B158" s="20" t="s">
        <v>13</v>
      </c>
      <c r="C158" s="20"/>
      <c r="D158" s="20"/>
      <c r="E158" s="20"/>
      <c r="F158" s="20"/>
      <c r="G158" s="20"/>
      <c r="H158" s="20"/>
      <c r="I158" s="21" t="n">
        <f aca="false">SUM(I159:I166)</f>
        <v>62742.3782</v>
      </c>
      <c r="J158" s="18"/>
    </row>
    <row r="159" customFormat="false" ht="13.8" hidden="false" customHeight="false" outlineLevel="0" collapsed="false">
      <c r="A159" s="22" t="s">
        <v>171</v>
      </c>
      <c r="B159" s="22" t="s">
        <v>15</v>
      </c>
      <c r="C159" s="22" t="s">
        <v>16</v>
      </c>
      <c r="D159" s="23" t="s">
        <v>17</v>
      </c>
      <c r="E159" s="22" t="s">
        <v>18</v>
      </c>
      <c r="F159" s="24" t="n">
        <f aca="false">262.75+81.25</f>
        <v>344</v>
      </c>
      <c r="G159" s="25" t="n">
        <f aca="false">H159/1.195</f>
        <v>27.9581589958159</v>
      </c>
      <c r="H159" s="25" t="n">
        <v>33.41</v>
      </c>
      <c r="I159" s="25" t="n">
        <f aca="false">H159*F159</f>
        <v>11493.04</v>
      </c>
      <c r="J159" s="18" t="n">
        <v>11493.04</v>
      </c>
    </row>
    <row r="160" customFormat="false" ht="13.8" hidden="false" customHeight="false" outlineLevel="0" collapsed="false">
      <c r="A160" s="26" t="s">
        <v>172</v>
      </c>
      <c r="B160" s="26" t="s">
        <v>15</v>
      </c>
      <c r="C160" s="26" t="s">
        <v>16</v>
      </c>
      <c r="D160" s="27" t="s">
        <v>20</v>
      </c>
      <c r="E160" s="26" t="s">
        <v>18</v>
      </c>
      <c r="F160" s="28" t="n">
        <f aca="false">187.97+25.92</f>
        <v>213.89</v>
      </c>
      <c r="G160" s="29" t="n">
        <f aca="false">H160/1.195</f>
        <v>27.9581589958159</v>
      </c>
      <c r="H160" s="29" t="n">
        <v>33.41</v>
      </c>
      <c r="I160" s="29" t="n">
        <f aca="false">H160*F160</f>
        <v>7146.0649</v>
      </c>
      <c r="J160" s="18" t="n">
        <v>7146.0649</v>
      </c>
    </row>
    <row r="161" customFormat="false" ht="13.8" hidden="false" customHeight="false" outlineLevel="0" collapsed="false">
      <c r="A161" s="30" t="s">
        <v>173</v>
      </c>
      <c r="B161" s="30" t="s">
        <v>15</v>
      </c>
      <c r="C161" s="30" t="s">
        <v>16</v>
      </c>
      <c r="D161" s="31" t="s">
        <v>22</v>
      </c>
      <c r="E161" s="30" t="s">
        <v>18</v>
      </c>
      <c r="F161" s="32" t="n">
        <v>230.54</v>
      </c>
      <c r="G161" s="33" t="n">
        <f aca="false">H161/1.195</f>
        <v>27.9581589958159</v>
      </c>
      <c r="H161" s="33" t="n">
        <v>33.41</v>
      </c>
      <c r="I161" s="33" t="n">
        <f aca="false">H161*F161</f>
        <v>7702.3414</v>
      </c>
      <c r="J161" s="18" t="n">
        <v>7702.3414</v>
      </c>
    </row>
    <row r="162" customFormat="false" ht="13.8" hidden="false" customHeight="false" outlineLevel="0" collapsed="false">
      <c r="A162" s="26" t="s">
        <v>174</v>
      </c>
      <c r="B162" s="26" t="s">
        <v>15</v>
      </c>
      <c r="C162" s="26" t="s">
        <v>16</v>
      </c>
      <c r="D162" s="27" t="s">
        <v>24</v>
      </c>
      <c r="E162" s="26" t="s">
        <v>18</v>
      </c>
      <c r="F162" s="28" t="n">
        <v>252.85</v>
      </c>
      <c r="G162" s="29" t="n">
        <f aca="false">H162/1.195</f>
        <v>27.9581589958159</v>
      </c>
      <c r="H162" s="29" t="n">
        <v>33.41</v>
      </c>
      <c r="I162" s="29" t="n">
        <f aca="false">H162*F162</f>
        <v>8447.7185</v>
      </c>
      <c r="J162" s="18" t="n">
        <v>8447.7185</v>
      </c>
    </row>
    <row r="163" customFormat="false" ht="13.8" hidden="false" customHeight="false" outlineLevel="0" collapsed="false">
      <c r="A163" s="30" t="s">
        <v>175</v>
      </c>
      <c r="B163" s="30" t="s">
        <v>15</v>
      </c>
      <c r="C163" s="30" t="s">
        <v>26</v>
      </c>
      <c r="D163" s="31" t="s">
        <v>27</v>
      </c>
      <c r="E163" s="30" t="s">
        <v>18</v>
      </c>
      <c r="F163" s="32" t="n">
        <v>385.47</v>
      </c>
      <c r="G163" s="33" t="n">
        <f aca="false">H163/1.195</f>
        <v>21.9414225941423</v>
      </c>
      <c r="H163" s="33" t="n">
        <v>26.22</v>
      </c>
      <c r="I163" s="33" t="n">
        <f aca="false">H163*F163</f>
        <v>10107.0234</v>
      </c>
      <c r="J163" s="18" t="n">
        <v>10107.0234</v>
      </c>
    </row>
    <row r="164" customFormat="false" ht="20.05" hidden="false" customHeight="false" outlineLevel="0" collapsed="false">
      <c r="A164" s="26" t="s">
        <v>176</v>
      </c>
      <c r="B164" s="26" t="s">
        <v>15</v>
      </c>
      <c r="C164" s="26" t="s">
        <v>29</v>
      </c>
      <c r="D164" s="34" t="s">
        <v>30</v>
      </c>
      <c r="E164" s="26" t="s">
        <v>18</v>
      </c>
      <c r="F164" s="28" t="n">
        <v>249.66</v>
      </c>
      <c r="G164" s="29" t="n">
        <f aca="false">H164/1.195</f>
        <v>26.2761506276151</v>
      </c>
      <c r="H164" s="29" t="n">
        <v>31.4</v>
      </c>
      <c r="I164" s="29" t="n">
        <f aca="false">H164*F164</f>
        <v>7839.324</v>
      </c>
      <c r="J164" s="18" t="n">
        <v>7839.324</v>
      </c>
    </row>
    <row r="165" customFormat="false" ht="20.05" hidden="false" customHeight="false" outlineLevel="0" collapsed="false">
      <c r="A165" s="30" t="s">
        <v>177</v>
      </c>
      <c r="B165" s="30" t="s">
        <v>15</v>
      </c>
      <c r="C165" s="30" t="s">
        <v>29</v>
      </c>
      <c r="D165" s="35" t="s">
        <v>32</v>
      </c>
      <c r="E165" s="30" t="s">
        <v>18</v>
      </c>
      <c r="F165" s="32" t="n">
        <f aca="false">148.52+38.4</f>
        <v>186.92</v>
      </c>
      <c r="G165" s="33" t="n">
        <f aca="false">H165/1.195</f>
        <v>26.2761506276151</v>
      </c>
      <c r="H165" s="33" t="n">
        <v>31.4</v>
      </c>
      <c r="I165" s="33" t="n">
        <f aca="false">H165*F165</f>
        <v>5869.288</v>
      </c>
      <c r="J165" s="18" t="n">
        <v>5869.288</v>
      </c>
    </row>
    <row r="166" customFormat="false" ht="13.8" hidden="false" customHeight="false" outlineLevel="0" collapsed="false">
      <c r="A166" s="36" t="s">
        <v>178</v>
      </c>
      <c r="B166" s="36" t="s">
        <v>15</v>
      </c>
      <c r="C166" s="36" t="s">
        <v>29</v>
      </c>
      <c r="D166" s="37" t="s">
        <v>34</v>
      </c>
      <c r="E166" s="36" t="s">
        <v>18</v>
      </c>
      <c r="F166" s="38" t="n">
        <v>131.77</v>
      </c>
      <c r="G166" s="39" t="n">
        <f aca="false">H166/1.195</f>
        <v>26.2761506276151</v>
      </c>
      <c r="H166" s="39" t="n">
        <v>31.4</v>
      </c>
      <c r="I166" s="39" t="n">
        <f aca="false">H166*F166</f>
        <v>4137.578</v>
      </c>
      <c r="J166" s="18" t="n">
        <v>4137.578</v>
      </c>
    </row>
    <row r="167" customFormat="false" ht="13.8" hidden="false" customHeight="false" outlineLevel="0" collapsed="false">
      <c r="A167" s="19" t="s">
        <v>179</v>
      </c>
      <c r="B167" s="20" t="s">
        <v>36</v>
      </c>
      <c r="C167" s="20"/>
      <c r="D167" s="20"/>
      <c r="E167" s="20"/>
      <c r="F167" s="20"/>
      <c r="G167" s="20"/>
      <c r="H167" s="20"/>
      <c r="I167" s="21" t="n">
        <f aca="false">SUM(I168)</f>
        <v>2441.28</v>
      </c>
      <c r="J167" s="18"/>
    </row>
    <row r="168" customFormat="false" ht="27.6" hidden="false" customHeight="false" outlineLevel="0" collapsed="false">
      <c r="A168" s="40" t="s">
        <v>180</v>
      </c>
      <c r="B168" s="40" t="s">
        <v>15</v>
      </c>
      <c r="C168" s="40" t="s">
        <v>38</v>
      </c>
      <c r="D168" s="41" t="s">
        <v>39</v>
      </c>
      <c r="E168" s="40" t="s">
        <v>18</v>
      </c>
      <c r="F168" s="42" t="n">
        <v>6</v>
      </c>
      <c r="G168" s="43" t="n">
        <f aca="false">H168/1.195</f>
        <v>340.485355648536</v>
      </c>
      <c r="H168" s="43" t="n">
        <v>406.88</v>
      </c>
      <c r="I168" s="43" t="n">
        <f aca="false">H168*F168</f>
        <v>2441.28</v>
      </c>
      <c r="J168" s="18" t="n">
        <v>2441.28</v>
      </c>
    </row>
    <row r="169" customFormat="false" ht="13.8" hidden="false" customHeight="false" outlineLevel="0" collapsed="false">
      <c r="A169" s="7"/>
      <c r="B169" s="7"/>
      <c r="C169" s="7"/>
      <c r="D169" s="7"/>
      <c r="E169" s="7"/>
      <c r="F169" s="7"/>
      <c r="G169" s="7"/>
      <c r="H169" s="7"/>
      <c r="I169" s="7"/>
      <c r="J169" s="18"/>
    </row>
    <row r="170" customFormat="false" ht="13.8" hidden="false" customHeight="false" outlineLevel="0" collapsed="false">
      <c r="A170" s="15" t="s">
        <v>181</v>
      </c>
      <c r="B170" s="15"/>
      <c r="C170" s="15"/>
      <c r="D170" s="15"/>
      <c r="E170" s="15"/>
      <c r="F170" s="15"/>
      <c r="G170" s="15"/>
      <c r="H170" s="16"/>
      <c r="I170" s="17" t="n">
        <f aca="false">I171+I180</f>
        <v>152814.3143</v>
      </c>
      <c r="J170" s="18"/>
    </row>
    <row r="171" customFormat="false" ht="13.8" hidden="false" customHeight="false" outlineLevel="0" collapsed="false">
      <c r="A171" s="19" t="s">
        <v>182</v>
      </c>
      <c r="B171" s="20" t="s">
        <v>13</v>
      </c>
      <c r="C171" s="20"/>
      <c r="D171" s="20"/>
      <c r="E171" s="20"/>
      <c r="F171" s="20"/>
      <c r="G171" s="20"/>
      <c r="H171" s="20"/>
      <c r="I171" s="21" t="n">
        <f aca="false">SUM(I172:I179)</f>
        <v>150373.0343</v>
      </c>
      <c r="J171" s="18"/>
    </row>
    <row r="172" customFormat="false" ht="13.8" hidden="false" customHeight="false" outlineLevel="0" collapsed="false">
      <c r="A172" s="22" t="s">
        <v>183</v>
      </c>
      <c r="B172" s="22" t="s">
        <v>15</v>
      </c>
      <c r="C172" s="22" t="s">
        <v>16</v>
      </c>
      <c r="D172" s="23" t="s">
        <v>17</v>
      </c>
      <c r="E172" s="22" t="s">
        <v>18</v>
      </c>
      <c r="F172" s="24" t="n">
        <f aca="false">640.97+147.28</f>
        <v>788.25</v>
      </c>
      <c r="G172" s="25" t="n">
        <f aca="false">H172/1.195</f>
        <v>27.9581589958159</v>
      </c>
      <c r="H172" s="25" t="n">
        <v>33.41</v>
      </c>
      <c r="I172" s="25" t="n">
        <f aca="false">H172*F172</f>
        <v>26335.4325</v>
      </c>
      <c r="J172" s="18" t="n">
        <v>26335.4325</v>
      </c>
    </row>
    <row r="173" customFormat="false" ht="13.8" hidden="false" customHeight="false" outlineLevel="0" collapsed="false">
      <c r="A173" s="26" t="s">
        <v>184</v>
      </c>
      <c r="B173" s="26" t="s">
        <v>15</v>
      </c>
      <c r="C173" s="26" t="s">
        <v>16</v>
      </c>
      <c r="D173" s="27" t="s">
        <v>20</v>
      </c>
      <c r="E173" s="26" t="s">
        <v>18</v>
      </c>
      <c r="F173" s="28" t="n">
        <f aca="false">32+573.06</f>
        <v>605.06</v>
      </c>
      <c r="G173" s="29" t="n">
        <f aca="false">H173/1.195</f>
        <v>27.9581589958159</v>
      </c>
      <c r="H173" s="29" t="n">
        <v>33.41</v>
      </c>
      <c r="I173" s="29" t="n">
        <f aca="false">H173*F173</f>
        <v>20215.0546</v>
      </c>
      <c r="J173" s="18" t="n">
        <v>20215.0546</v>
      </c>
    </row>
    <row r="174" customFormat="false" ht="13.8" hidden="false" customHeight="false" outlineLevel="0" collapsed="false">
      <c r="A174" s="30" t="s">
        <v>185</v>
      </c>
      <c r="B174" s="30" t="s">
        <v>15</v>
      </c>
      <c r="C174" s="30" t="s">
        <v>16</v>
      </c>
      <c r="D174" s="31" t="s">
        <v>22</v>
      </c>
      <c r="E174" s="30" t="s">
        <v>18</v>
      </c>
      <c r="F174" s="32" t="n">
        <v>730.13</v>
      </c>
      <c r="G174" s="33" t="n">
        <f aca="false">H174/1.195</f>
        <v>27.9581589958159</v>
      </c>
      <c r="H174" s="33" t="n">
        <v>33.41</v>
      </c>
      <c r="I174" s="33" t="n">
        <f aca="false">H174*F174</f>
        <v>24393.6433</v>
      </c>
      <c r="J174" s="18" t="n">
        <v>24393.6433</v>
      </c>
    </row>
    <row r="175" customFormat="false" ht="13.8" hidden="false" customHeight="false" outlineLevel="0" collapsed="false">
      <c r="A175" s="26" t="s">
        <v>186</v>
      </c>
      <c r="B175" s="26" t="s">
        <v>15</v>
      </c>
      <c r="C175" s="26" t="s">
        <v>16</v>
      </c>
      <c r="D175" s="27" t="s">
        <v>24</v>
      </c>
      <c r="E175" s="26" t="s">
        <v>18</v>
      </c>
      <c r="F175" s="28" t="n">
        <v>805.19</v>
      </c>
      <c r="G175" s="29" t="n">
        <f aca="false">H175/1.195</f>
        <v>27.9581589958159</v>
      </c>
      <c r="H175" s="29" t="n">
        <v>33.41</v>
      </c>
      <c r="I175" s="29" t="n">
        <f aca="false">H175*F175</f>
        <v>26901.3979</v>
      </c>
      <c r="J175" s="18" t="n">
        <v>26901.3979</v>
      </c>
    </row>
    <row r="176" customFormat="false" ht="13.8" hidden="false" customHeight="false" outlineLevel="0" collapsed="false">
      <c r="A176" s="30" t="s">
        <v>187</v>
      </c>
      <c r="B176" s="30" t="s">
        <v>15</v>
      </c>
      <c r="C176" s="30" t="s">
        <v>26</v>
      </c>
      <c r="D176" s="31" t="s">
        <v>27</v>
      </c>
      <c r="E176" s="30" t="s">
        <v>18</v>
      </c>
      <c r="F176" s="32" t="n">
        <v>879.5</v>
      </c>
      <c r="G176" s="33" t="n">
        <f aca="false">H176/1.195</f>
        <v>21.9414225941423</v>
      </c>
      <c r="H176" s="33" t="n">
        <v>26.22</v>
      </c>
      <c r="I176" s="33" t="n">
        <f aca="false">H176*F176</f>
        <v>23060.49</v>
      </c>
      <c r="J176" s="18" t="n">
        <v>23060.49</v>
      </c>
    </row>
    <row r="177" customFormat="false" ht="20.05" hidden="false" customHeight="false" outlineLevel="0" collapsed="false">
      <c r="A177" s="26" t="s">
        <v>188</v>
      </c>
      <c r="B177" s="26" t="s">
        <v>15</v>
      </c>
      <c r="C177" s="26" t="s">
        <v>29</v>
      </c>
      <c r="D177" s="34" t="s">
        <v>30</v>
      </c>
      <c r="E177" s="26" t="s">
        <v>18</v>
      </c>
      <c r="F177" s="28" t="n">
        <v>554.75</v>
      </c>
      <c r="G177" s="29" t="n">
        <f aca="false">H177/1.195</f>
        <v>26.2761506276151</v>
      </c>
      <c r="H177" s="29" t="n">
        <v>31.4</v>
      </c>
      <c r="I177" s="29" t="n">
        <f aca="false">H177*F177</f>
        <v>17419.15</v>
      </c>
      <c r="J177" s="18" t="n">
        <v>17419.15</v>
      </c>
    </row>
    <row r="178" customFormat="false" ht="20.05" hidden="false" customHeight="false" outlineLevel="0" collapsed="false">
      <c r="A178" s="30" t="s">
        <v>189</v>
      </c>
      <c r="B178" s="30" t="s">
        <v>15</v>
      </c>
      <c r="C178" s="30" t="s">
        <v>29</v>
      </c>
      <c r="D178" s="35" t="s">
        <v>32</v>
      </c>
      <c r="E178" s="30" t="s">
        <v>18</v>
      </c>
      <c r="F178" s="32" t="n">
        <v>188.12</v>
      </c>
      <c r="G178" s="33" t="n">
        <f aca="false">H178/1.195</f>
        <v>26.2761506276151</v>
      </c>
      <c r="H178" s="33" t="n">
        <v>31.4</v>
      </c>
      <c r="I178" s="33" t="n">
        <f aca="false">H178*F178</f>
        <v>5906.968</v>
      </c>
      <c r="J178" s="18" t="n">
        <v>5906.968</v>
      </c>
    </row>
    <row r="179" customFormat="false" ht="13.8" hidden="false" customHeight="false" outlineLevel="0" collapsed="false">
      <c r="A179" s="36" t="s">
        <v>190</v>
      </c>
      <c r="B179" s="36" t="s">
        <v>15</v>
      </c>
      <c r="C179" s="36" t="s">
        <v>29</v>
      </c>
      <c r="D179" s="37" t="s">
        <v>34</v>
      </c>
      <c r="E179" s="36" t="s">
        <v>18</v>
      </c>
      <c r="F179" s="38" t="n">
        <v>195.57</v>
      </c>
      <c r="G179" s="39" t="n">
        <f aca="false">H179/1.195</f>
        <v>26.2761506276151</v>
      </c>
      <c r="H179" s="39" t="n">
        <v>31.4</v>
      </c>
      <c r="I179" s="39" t="n">
        <f aca="false">H179*F179</f>
        <v>6140.898</v>
      </c>
      <c r="J179" s="18" t="n">
        <v>6140.898</v>
      </c>
    </row>
    <row r="180" customFormat="false" ht="13.8" hidden="false" customHeight="false" outlineLevel="0" collapsed="false">
      <c r="A180" s="19" t="s">
        <v>191</v>
      </c>
      <c r="B180" s="20" t="s">
        <v>36</v>
      </c>
      <c r="C180" s="20"/>
      <c r="D180" s="20"/>
      <c r="E180" s="20"/>
      <c r="F180" s="20"/>
      <c r="G180" s="20"/>
      <c r="H180" s="20"/>
      <c r="I180" s="21" t="n">
        <f aca="false">SUM(I181)</f>
        <v>2441.28</v>
      </c>
      <c r="J180" s="18"/>
    </row>
    <row r="181" customFormat="false" ht="27.6" hidden="false" customHeight="false" outlineLevel="0" collapsed="false">
      <c r="A181" s="40" t="s">
        <v>192</v>
      </c>
      <c r="B181" s="40" t="s">
        <v>15</v>
      </c>
      <c r="C181" s="40" t="s">
        <v>38</v>
      </c>
      <c r="D181" s="41" t="s">
        <v>39</v>
      </c>
      <c r="E181" s="40" t="s">
        <v>18</v>
      </c>
      <c r="F181" s="42" t="n">
        <v>6</v>
      </c>
      <c r="G181" s="43" t="n">
        <f aca="false">H181/1.195</f>
        <v>340.485355648536</v>
      </c>
      <c r="H181" s="43" t="n">
        <v>406.88</v>
      </c>
      <c r="I181" s="43" t="n">
        <f aca="false">H181*F181</f>
        <v>2441.28</v>
      </c>
      <c r="J181" s="18" t="n">
        <v>2441.28</v>
      </c>
    </row>
    <row r="182" customFormat="false" ht="13.8" hidden="false" customHeight="false" outlineLevel="0" collapsed="false">
      <c r="A182" s="7"/>
      <c r="B182" s="7"/>
      <c r="C182" s="7"/>
      <c r="D182" s="7"/>
      <c r="E182" s="7"/>
      <c r="F182" s="7"/>
      <c r="G182" s="7"/>
      <c r="H182" s="7"/>
      <c r="I182" s="7"/>
      <c r="J182" s="18"/>
    </row>
    <row r="183" customFormat="false" ht="13.8" hidden="false" customHeight="false" outlineLevel="0" collapsed="false">
      <c r="A183" s="15" t="s">
        <v>193</v>
      </c>
      <c r="B183" s="15"/>
      <c r="C183" s="15"/>
      <c r="D183" s="15"/>
      <c r="E183" s="15"/>
      <c r="F183" s="15"/>
      <c r="G183" s="15"/>
      <c r="H183" s="16"/>
      <c r="I183" s="17" t="n">
        <f aca="false">I184+I193</f>
        <v>134560.1671</v>
      </c>
      <c r="J183" s="18"/>
    </row>
    <row r="184" customFormat="false" ht="13.8" hidden="false" customHeight="false" outlineLevel="0" collapsed="false">
      <c r="A184" s="19" t="s">
        <v>194</v>
      </c>
      <c r="B184" s="20" t="s">
        <v>13</v>
      </c>
      <c r="C184" s="20"/>
      <c r="D184" s="20"/>
      <c r="E184" s="20"/>
      <c r="F184" s="20"/>
      <c r="G184" s="20"/>
      <c r="H184" s="20"/>
      <c r="I184" s="21" t="n">
        <f aca="false">SUM(I185:I192)</f>
        <v>132118.8871</v>
      </c>
      <c r="J184" s="18"/>
    </row>
    <row r="185" customFormat="false" ht="13.8" hidden="false" customHeight="false" outlineLevel="0" collapsed="false">
      <c r="A185" s="22" t="s">
        <v>195</v>
      </c>
      <c r="B185" s="22" t="s">
        <v>15</v>
      </c>
      <c r="C185" s="22" t="s">
        <v>16</v>
      </c>
      <c r="D185" s="23" t="s">
        <v>17</v>
      </c>
      <c r="E185" s="22" t="s">
        <v>18</v>
      </c>
      <c r="F185" s="24" t="n">
        <f aca="false">1117.16+143.54</f>
        <v>1260.7</v>
      </c>
      <c r="G185" s="25" t="n">
        <f aca="false">H185/1.195</f>
        <v>27.9581589958159</v>
      </c>
      <c r="H185" s="25" t="n">
        <v>33.41</v>
      </c>
      <c r="I185" s="25" t="n">
        <f aca="false">H185*F185</f>
        <v>42119.987</v>
      </c>
      <c r="J185" s="18" t="n">
        <v>42119.987</v>
      </c>
    </row>
    <row r="186" customFormat="false" ht="13.8" hidden="false" customHeight="false" outlineLevel="0" collapsed="false">
      <c r="A186" s="26" t="s">
        <v>196</v>
      </c>
      <c r="B186" s="26" t="s">
        <v>15</v>
      </c>
      <c r="C186" s="26" t="s">
        <v>16</v>
      </c>
      <c r="D186" s="27" t="s">
        <v>20</v>
      </c>
      <c r="E186" s="26" t="s">
        <v>18</v>
      </c>
      <c r="F186" s="28" t="n">
        <f aca="false">399.42+2.56</f>
        <v>401.98</v>
      </c>
      <c r="G186" s="29" t="n">
        <f aca="false">H186/1.195</f>
        <v>27.9581589958159</v>
      </c>
      <c r="H186" s="29" t="n">
        <v>33.41</v>
      </c>
      <c r="I186" s="29" t="n">
        <f aca="false">H186*F186</f>
        <v>13430.1518</v>
      </c>
      <c r="J186" s="18" t="n">
        <v>13430.1518</v>
      </c>
    </row>
    <row r="187" customFormat="false" ht="13.8" hidden="false" customHeight="false" outlineLevel="0" collapsed="false">
      <c r="A187" s="30" t="s">
        <v>197</v>
      </c>
      <c r="B187" s="30" t="s">
        <v>15</v>
      </c>
      <c r="C187" s="30" t="s">
        <v>16</v>
      </c>
      <c r="D187" s="31" t="s">
        <v>22</v>
      </c>
      <c r="E187" s="30" t="s">
        <v>18</v>
      </c>
      <c r="F187" s="32" t="n">
        <v>577.42</v>
      </c>
      <c r="G187" s="33" t="n">
        <f aca="false">H187/1.195</f>
        <v>27.9581589958159</v>
      </c>
      <c r="H187" s="33" t="n">
        <v>33.41</v>
      </c>
      <c r="I187" s="33" t="n">
        <f aca="false">H187*F187</f>
        <v>19291.6022</v>
      </c>
      <c r="J187" s="18" t="n">
        <v>19291.6022</v>
      </c>
    </row>
    <row r="188" customFormat="false" ht="13.8" hidden="false" customHeight="false" outlineLevel="0" collapsed="false">
      <c r="A188" s="26" t="s">
        <v>198</v>
      </c>
      <c r="B188" s="26" t="s">
        <v>15</v>
      </c>
      <c r="C188" s="26" t="s">
        <v>16</v>
      </c>
      <c r="D188" s="27" t="s">
        <v>24</v>
      </c>
      <c r="E188" s="26" t="s">
        <v>18</v>
      </c>
      <c r="F188" s="28" t="n">
        <v>631.53</v>
      </c>
      <c r="G188" s="29" t="n">
        <f aca="false">H188/1.195</f>
        <v>27.9581589958159</v>
      </c>
      <c r="H188" s="29" t="n">
        <v>33.41</v>
      </c>
      <c r="I188" s="29" t="n">
        <f aca="false">H188*F188</f>
        <v>21099.4173</v>
      </c>
      <c r="J188" s="18" t="n">
        <v>21099.4173</v>
      </c>
    </row>
    <row r="189" customFormat="false" ht="13.8" hidden="false" customHeight="false" outlineLevel="0" collapsed="false">
      <c r="A189" s="30" t="s">
        <v>199</v>
      </c>
      <c r="B189" s="30" t="s">
        <v>15</v>
      </c>
      <c r="C189" s="30" t="s">
        <v>26</v>
      </c>
      <c r="D189" s="31" t="s">
        <v>27</v>
      </c>
      <c r="E189" s="30" t="s">
        <v>18</v>
      </c>
      <c r="F189" s="32" t="n">
        <v>394.64</v>
      </c>
      <c r="G189" s="33" t="n">
        <f aca="false">H189/1.195</f>
        <v>21.9414225941423</v>
      </c>
      <c r="H189" s="33" t="n">
        <v>26.22</v>
      </c>
      <c r="I189" s="33" t="n">
        <f aca="false">H189*F189</f>
        <v>10347.4608</v>
      </c>
      <c r="J189" s="18" t="n">
        <v>10347.4608</v>
      </c>
    </row>
    <row r="190" customFormat="false" ht="20.05" hidden="false" customHeight="false" outlineLevel="0" collapsed="false">
      <c r="A190" s="26" t="s">
        <v>200</v>
      </c>
      <c r="B190" s="26" t="s">
        <v>15</v>
      </c>
      <c r="C190" s="26" t="s">
        <v>29</v>
      </c>
      <c r="D190" s="34" t="s">
        <v>30</v>
      </c>
      <c r="E190" s="26" t="s">
        <v>18</v>
      </c>
      <c r="F190" s="28" t="n">
        <v>115.08</v>
      </c>
      <c r="G190" s="29" t="n">
        <f aca="false">H190/1.195</f>
        <v>26.2761506276151</v>
      </c>
      <c r="H190" s="29" t="n">
        <v>31.4</v>
      </c>
      <c r="I190" s="29" t="n">
        <f aca="false">H190*F190</f>
        <v>3613.512</v>
      </c>
      <c r="J190" s="18" t="n">
        <v>3613.512</v>
      </c>
    </row>
    <row r="191" customFormat="false" ht="20.05" hidden="false" customHeight="false" outlineLevel="0" collapsed="false">
      <c r="A191" s="30" t="s">
        <v>201</v>
      </c>
      <c r="B191" s="30" t="s">
        <v>15</v>
      </c>
      <c r="C191" s="30" t="s">
        <v>29</v>
      </c>
      <c r="D191" s="35" t="s">
        <v>32</v>
      </c>
      <c r="E191" s="30" t="s">
        <v>18</v>
      </c>
      <c r="F191" s="32" t="n">
        <f aca="false">4.8+413.83</f>
        <v>418.63</v>
      </c>
      <c r="G191" s="33" t="n">
        <f aca="false">H191/1.195</f>
        <v>26.2761506276151</v>
      </c>
      <c r="H191" s="33" t="n">
        <v>31.4</v>
      </c>
      <c r="I191" s="33" t="n">
        <f aca="false">H191*F191</f>
        <v>13144.982</v>
      </c>
      <c r="J191" s="18" t="n">
        <v>13144.982</v>
      </c>
    </row>
    <row r="192" customFormat="false" ht="13.8" hidden="false" customHeight="false" outlineLevel="0" collapsed="false">
      <c r="A192" s="36" t="s">
        <v>202</v>
      </c>
      <c r="B192" s="36" t="s">
        <v>15</v>
      </c>
      <c r="C192" s="36" t="s">
        <v>29</v>
      </c>
      <c r="D192" s="37" t="s">
        <v>34</v>
      </c>
      <c r="E192" s="36" t="s">
        <v>18</v>
      </c>
      <c r="F192" s="38" t="n">
        <v>288.91</v>
      </c>
      <c r="G192" s="39" t="n">
        <f aca="false">H192/1.195</f>
        <v>26.2761506276151</v>
      </c>
      <c r="H192" s="39" t="n">
        <v>31.4</v>
      </c>
      <c r="I192" s="39" t="n">
        <f aca="false">H192*F192</f>
        <v>9071.774</v>
      </c>
      <c r="J192" s="18" t="n">
        <v>9071.774</v>
      </c>
    </row>
    <row r="193" customFormat="false" ht="14.55" hidden="false" customHeight="true" outlineLevel="0" collapsed="false">
      <c r="A193" s="19" t="s">
        <v>203</v>
      </c>
      <c r="B193" s="20" t="s">
        <v>36</v>
      </c>
      <c r="C193" s="20"/>
      <c r="D193" s="20"/>
      <c r="E193" s="20"/>
      <c r="F193" s="20"/>
      <c r="G193" s="20"/>
      <c r="H193" s="20"/>
      <c r="I193" s="21" t="n">
        <f aca="false">SUM(I194)</f>
        <v>2441.28</v>
      </c>
      <c r="J193" s="18"/>
    </row>
    <row r="194" customFormat="false" ht="27.6" hidden="false" customHeight="false" outlineLevel="0" collapsed="false">
      <c r="A194" s="40" t="s">
        <v>204</v>
      </c>
      <c r="B194" s="40" t="s">
        <v>15</v>
      </c>
      <c r="C194" s="40" t="s">
        <v>38</v>
      </c>
      <c r="D194" s="41" t="s">
        <v>39</v>
      </c>
      <c r="E194" s="40" t="s">
        <v>18</v>
      </c>
      <c r="F194" s="42" t="n">
        <v>6</v>
      </c>
      <c r="G194" s="43" t="n">
        <f aca="false">H194/1.195</f>
        <v>340.485355648536</v>
      </c>
      <c r="H194" s="43" t="n">
        <v>406.88</v>
      </c>
      <c r="I194" s="43" t="n">
        <f aca="false">H194*F194</f>
        <v>2441.28</v>
      </c>
      <c r="J194" s="18" t="n">
        <v>2441.28</v>
      </c>
    </row>
    <row r="195" customFormat="false" ht="13.8" hidden="false" customHeight="false" outlineLevel="0" collapsed="false">
      <c r="A195" s="7"/>
      <c r="B195" s="7"/>
      <c r="C195" s="7"/>
      <c r="D195" s="7"/>
      <c r="E195" s="7"/>
      <c r="F195" s="7"/>
      <c r="G195" s="7"/>
      <c r="H195" s="7"/>
      <c r="I195" s="7"/>
      <c r="J195" s="18"/>
    </row>
    <row r="196" customFormat="false" ht="13.8" hidden="false" customHeight="false" outlineLevel="0" collapsed="false">
      <c r="A196" s="15" t="s">
        <v>205</v>
      </c>
      <c r="B196" s="15"/>
      <c r="C196" s="15"/>
      <c r="D196" s="15"/>
      <c r="E196" s="15"/>
      <c r="F196" s="15"/>
      <c r="G196" s="15"/>
      <c r="H196" s="16"/>
      <c r="I196" s="17" t="n">
        <f aca="false">I197+I206</f>
        <v>98825.1598</v>
      </c>
      <c r="J196" s="18"/>
    </row>
    <row r="197" customFormat="false" ht="13.8" hidden="false" customHeight="false" outlineLevel="0" collapsed="false">
      <c r="A197" s="19" t="s">
        <v>206</v>
      </c>
      <c r="B197" s="20" t="s">
        <v>13</v>
      </c>
      <c r="C197" s="20"/>
      <c r="D197" s="20"/>
      <c r="E197" s="20"/>
      <c r="F197" s="20"/>
      <c r="G197" s="20"/>
      <c r="H197" s="20"/>
      <c r="I197" s="21" t="n">
        <f aca="false">SUM(I198:I205)</f>
        <v>96383.8798</v>
      </c>
      <c r="J197" s="18"/>
    </row>
    <row r="198" customFormat="false" ht="13.8" hidden="false" customHeight="false" outlineLevel="0" collapsed="false">
      <c r="A198" s="22" t="s">
        <v>207</v>
      </c>
      <c r="B198" s="22" t="s">
        <v>15</v>
      </c>
      <c r="C198" s="22" t="s">
        <v>16</v>
      </c>
      <c r="D198" s="23" t="s">
        <v>17</v>
      </c>
      <c r="E198" s="22" t="s">
        <v>18</v>
      </c>
      <c r="F198" s="24" t="n">
        <f aca="false">202.65+106.78</f>
        <v>309.43</v>
      </c>
      <c r="G198" s="25" t="n">
        <f aca="false">H198/1.195</f>
        <v>27.9581589958159</v>
      </c>
      <c r="H198" s="25" t="n">
        <v>33.41</v>
      </c>
      <c r="I198" s="25" t="n">
        <f aca="false">H198*F198</f>
        <v>10338.0563</v>
      </c>
      <c r="J198" s="18" t="n">
        <v>10338.0563</v>
      </c>
    </row>
    <row r="199" customFormat="false" ht="13.8" hidden="false" customHeight="false" outlineLevel="0" collapsed="false">
      <c r="A199" s="26" t="s">
        <v>208</v>
      </c>
      <c r="B199" s="26" t="s">
        <v>15</v>
      </c>
      <c r="C199" s="26" t="s">
        <v>16</v>
      </c>
      <c r="D199" s="27" t="s">
        <v>20</v>
      </c>
      <c r="E199" s="26" t="s">
        <v>18</v>
      </c>
      <c r="F199" s="28" t="n">
        <f aca="false">192.94+10.56</f>
        <v>203.5</v>
      </c>
      <c r="G199" s="29" t="n">
        <f aca="false">H199/1.195</f>
        <v>27.9581589958159</v>
      </c>
      <c r="H199" s="29" t="n">
        <v>33.41</v>
      </c>
      <c r="I199" s="29" t="n">
        <f aca="false">H199*F199</f>
        <v>6798.935</v>
      </c>
      <c r="J199" s="18" t="n">
        <v>6798.935</v>
      </c>
    </row>
    <row r="200" customFormat="false" ht="13.8" hidden="false" customHeight="false" outlineLevel="0" collapsed="false">
      <c r="A200" s="30" t="s">
        <v>209</v>
      </c>
      <c r="B200" s="30" t="s">
        <v>15</v>
      </c>
      <c r="C200" s="30" t="s">
        <v>16</v>
      </c>
      <c r="D200" s="31" t="s">
        <v>22</v>
      </c>
      <c r="E200" s="30" t="s">
        <v>18</v>
      </c>
      <c r="F200" s="32" t="n">
        <v>807.06</v>
      </c>
      <c r="G200" s="33" t="n">
        <f aca="false">H200/1.195</f>
        <v>27.9581589958159</v>
      </c>
      <c r="H200" s="33" t="n">
        <v>33.41</v>
      </c>
      <c r="I200" s="33" t="n">
        <f aca="false">H200*F200</f>
        <v>26963.8746</v>
      </c>
      <c r="J200" s="18" t="n">
        <v>26963.8746</v>
      </c>
    </row>
    <row r="201" customFormat="false" ht="13.8" hidden="false" customHeight="false" outlineLevel="0" collapsed="false">
      <c r="A201" s="26" t="s">
        <v>210</v>
      </c>
      <c r="B201" s="26" t="s">
        <v>15</v>
      </c>
      <c r="C201" s="26" t="s">
        <v>16</v>
      </c>
      <c r="D201" s="27" t="s">
        <v>24</v>
      </c>
      <c r="E201" s="26" t="s">
        <v>18</v>
      </c>
      <c r="F201" s="28" t="n">
        <v>316.99</v>
      </c>
      <c r="G201" s="29" t="n">
        <f aca="false">H201/1.195</f>
        <v>27.9581589958159</v>
      </c>
      <c r="H201" s="29" t="n">
        <v>33.41</v>
      </c>
      <c r="I201" s="29" t="n">
        <f aca="false">H201*F201</f>
        <v>10590.6359</v>
      </c>
      <c r="J201" s="18" t="n">
        <v>10590.6359</v>
      </c>
    </row>
    <row r="202" customFormat="false" ht="13.8" hidden="false" customHeight="false" outlineLevel="0" collapsed="false">
      <c r="A202" s="30" t="s">
        <v>211</v>
      </c>
      <c r="B202" s="30" t="s">
        <v>15</v>
      </c>
      <c r="C202" s="30" t="s">
        <v>26</v>
      </c>
      <c r="D202" s="31" t="s">
        <v>27</v>
      </c>
      <c r="E202" s="30" t="s">
        <v>18</v>
      </c>
      <c r="F202" s="32" t="n">
        <v>761.1</v>
      </c>
      <c r="G202" s="33" t="n">
        <f aca="false">H202/1.195</f>
        <v>21.9414225941423</v>
      </c>
      <c r="H202" s="33" t="n">
        <v>26.22</v>
      </c>
      <c r="I202" s="33" t="n">
        <f aca="false">H202*F202</f>
        <v>19956.042</v>
      </c>
      <c r="J202" s="18" t="n">
        <v>19956.042</v>
      </c>
    </row>
    <row r="203" customFormat="false" ht="20.05" hidden="false" customHeight="false" outlineLevel="0" collapsed="false">
      <c r="A203" s="26" t="s">
        <v>212</v>
      </c>
      <c r="B203" s="26" t="s">
        <v>15</v>
      </c>
      <c r="C203" s="26" t="s">
        <v>29</v>
      </c>
      <c r="D203" s="34" t="s">
        <v>30</v>
      </c>
      <c r="E203" s="26" t="s">
        <v>18</v>
      </c>
      <c r="F203" s="28" t="n">
        <v>251.47</v>
      </c>
      <c r="G203" s="29" t="n">
        <f aca="false">H203/1.195</f>
        <v>26.2761506276151</v>
      </c>
      <c r="H203" s="29" t="n">
        <v>31.4</v>
      </c>
      <c r="I203" s="29" t="n">
        <f aca="false">H203*F203</f>
        <v>7896.158</v>
      </c>
      <c r="J203" s="18" t="n">
        <v>7896.158</v>
      </c>
    </row>
    <row r="204" customFormat="false" ht="20.05" hidden="false" customHeight="false" outlineLevel="0" collapsed="false">
      <c r="A204" s="30" t="s">
        <v>213</v>
      </c>
      <c r="B204" s="30" t="s">
        <v>15</v>
      </c>
      <c r="C204" s="30" t="s">
        <v>29</v>
      </c>
      <c r="D204" s="35" t="s">
        <v>32</v>
      </c>
      <c r="E204" s="30" t="s">
        <v>18</v>
      </c>
      <c r="F204" s="32" t="n">
        <f aca="false">200.1+14.4</f>
        <v>214.5</v>
      </c>
      <c r="G204" s="33" t="n">
        <f aca="false">H204/1.195</f>
        <v>26.2761506276151</v>
      </c>
      <c r="H204" s="33" t="n">
        <v>31.4</v>
      </c>
      <c r="I204" s="33" t="n">
        <f aca="false">H204*F204</f>
        <v>6735.3</v>
      </c>
      <c r="J204" s="18" t="n">
        <v>6735.3</v>
      </c>
    </row>
    <row r="205" customFormat="false" ht="13.8" hidden="false" customHeight="false" outlineLevel="0" collapsed="false">
      <c r="A205" s="36" t="s">
        <v>214</v>
      </c>
      <c r="B205" s="36" t="s">
        <v>15</v>
      </c>
      <c r="C205" s="36" t="s">
        <v>29</v>
      </c>
      <c r="D205" s="37" t="s">
        <v>34</v>
      </c>
      <c r="E205" s="36" t="s">
        <v>18</v>
      </c>
      <c r="F205" s="38" t="n">
        <v>226.27</v>
      </c>
      <c r="G205" s="39" t="n">
        <f aca="false">H205/1.195</f>
        <v>26.2761506276151</v>
      </c>
      <c r="H205" s="39" t="n">
        <v>31.4</v>
      </c>
      <c r="I205" s="39" t="n">
        <f aca="false">H205*F205</f>
        <v>7104.878</v>
      </c>
      <c r="J205" s="18" t="n">
        <v>7104.878</v>
      </c>
    </row>
    <row r="206" customFormat="false" ht="13.8" hidden="false" customHeight="false" outlineLevel="0" collapsed="false">
      <c r="A206" s="19" t="s">
        <v>215</v>
      </c>
      <c r="B206" s="20" t="s">
        <v>36</v>
      </c>
      <c r="C206" s="20"/>
      <c r="D206" s="20"/>
      <c r="E206" s="20"/>
      <c r="F206" s="20"/>
      <c r="G206" s="20"/>
      <c r="H206" s="20"/>
      <c r="I206" s="21" t="n">
        <f aca="false">SUM(I207)</f>
        <v>2441.28</v>
      </c>
      <c r="J206" s="18"/>
    </row>
    <row r="207" customFormat="false" ht="27.6" hidden="false" customHeight="false" outlineLevel="0" collapsed="false">
      <c r="A207" s="40" t="s">
        <v>216</v>
      </c>
      <c r="B207" s="40" t="s">
        <v>15</v>
      </c>
      <c r="C207" s="40" t="s">
        <v>38</v>
      </c>
      <c r="D207" s="41" t="s">
        <v>39</v>
      </c>
      <c r="E207" s="40" t="s">
        <v>18</v>
      </c>
      <c r="F207" s="42" t="n">
        <v>6</v>
      </c>
      <c r="G207" s="43" t="n">
        <f aca="false">H207/1.195</f>
        <v>340.485355648536</v>
      </c>
      <c r="H207" s="43" t="n">
        <v>406.88</v>
      </c>
      <c r="I207" s="43" t="n">
        <f aca="false">H207*F207</f>
        <v>2441.28</v>
      </c>
      <c r="J207" s="18" t="n">
        <v>2441.28</v>
      </c>
    </row>
    <row r="208" customFormat="false" ht="13.8" hidden="false" customHeight="false" outlineLevel="0" collapsed="false">
      <c r="A208" s="7"/>
      <c r="B208" s="7"/>
      <c r="C208" s="7"/>
      <c r="D208" s="7"/>
      <c r="E208" s="7"/>
      <c r="F208" s="7"/>
      <c r="G208" s="7"/>
      <c r="H208" s="7"/>
      <c r="I208" s="7"/>
      <c r="J208" s="18"/>
    </row>
    <row r="209" customFormat="false" ht="13.8" hidden="false" customHeight="false" outlineLevel="0" collapsed="false">
      <c r="A209" s="15" t="s">
        <v>217</v>
      </c>
      <c r="B209" s="15"/>
      <c r="C209" s="15"/>
      <c r="D209" s="15"/>
      <c r="E209" s="15"/>
      <c r="F209" s="15"/>
      <c r="G209" s="15"/>
      <c r="H209" s="16"/>
      <c r="I209" s="17" t="n">
        <f aca="false">I210+I219</f>
        <v>105053.2326</v>
      </c>
      <c r="J209" s="18"/>
    </row>
    <row r="210" customFormat="false" ht="13.8" hidden="false" customHeight="false" outlineLevel="0" collapsed="false">
      <c r="A210" s="19" t="s">
        <v>218</v>
      </c>
      <c r="B210" s="20" t="s">
        <v>13</v>
      </c>
      <c r="C210" s="20"/>
      <c r="D210" s="20"/>
      <c r="E210" s="20"/>
      <c r="F210" s="20"/>
      <c r="G210" s="20"/>
      <c r="H210" s="20"/>
      <c r="I210" s="21" t="n">
        <f aca="false">SUM(I211:I218)</f>
        <v>102611.9526</v>
      </c>
      <c r="J210" s="18"/>
    </row>
    <row r="211" customFormat="false" ht="13.8" hidden="false" customHeight="false" outlineLevel="0" collapsed="false">
      <c r="A211" s="22" t="s">
        <v>219</v>
      </c>
      <c r="B211" s="22" t="s">
        <v>15</v>
      </c>
      <c r="C211" s="22" t="s">
        <v>16</v>
      </c>
      <c r="D211" s="23" t="s">
        <v>17</v>
      </c>
      <c r="E211" s="22" t="s">
        <v>18</v>
      </c>
      <c r="F211" s="24" t="n">
        <f aca="false">257.62+103.57</f>
        <v>361.19</v>
      </c>
      <c r="G211" s="25" t="n">
        <f aca="false">H211/1.195</f>
        <v>27.9581589958159</v>
      </c>
      <c r="H211" s="25" t="n">
        <v>33.41</v>
      </c>
      <c r="I211" s="25" t="n">
        <f aca="false">H211*F211</f>
        <v>12067.3579</v>
      </c>
      <c r="J211" s="18" t="n">
        <v>12067.3579</v>
      </c>
    </row>
    <row r="212" customFormat="false" ht="13.8" hidden="false" customHeight="false" outlineLevel="0" collapsed="false">
      <c r="A212" s="26" t="s">
        <v>220</v>
      </c>
      <c r="B212" s="26" t="s">
        <v>15</v>
      </c>
      <c r="C212" s="26" t="s">
        <v>16</v>
      </c>
      <c r="D212" s="27" t="s">
        <v>20</v>
      </c>
      <c r="E212" s="26" t="s">
        <v>18</v>
      </c>
      <c r="F212" s="28" t="n">
        <f aca="false">230.8+10.56</f>
        <v>241.36</v>
      </c>
      <c r="G212" s="29" t="n">
        <f aca="false">H212/1.195</f>
        <v>27.9581589958159</v>
      </c>
      <c r="H212" s="29" t="n">
        <v>33.41</v>
      </c>
      <c r="I212" s="29" t="n">
        <f aca="false">H212*F212</f>
        <v>8063.8376</v>
      </c>
      <c r="J212" s="18" t="n">
        <v>8063.8376</v>
      </c>
    </row>
    <row r="213" customFormat="false" ht="13.8" hidden="false" customHeight="false" outlineLevel="0" collapsed="false">
      <c r="A213" s="30" t="s">
        <v>221</v>
      </c>
      <c r="B213" s="30" t="s">
        <v>15</v>
      </c>
      <c r="C213" s="30" t="s">
        <v>16</v>
      </c>
      <c r="D213" s="31" t="s">
        <v>22</v>
      </c>
      <c r="E213" s="30" t="s">
        <v>18</v>
      </c>
      <c r="F213" s="32" t="n">
        <v>695.7</v>
      </c>
      <c r="G213" s="33" t="n">
        <f aca="false">H213/1.195</f>
        <v>27.9581589958159</v>
      </c>
      <c r="H213" s="33" t="n">
        <v>33.41</v>
      </c>
      <c r="I213" s="33" t="n">
        <f aca="false">H213*F213</f>
        <v>23243.337</v>
      </c>
      <c r="J213" s="18" t="n">
        <v>23243.337</v>
      </c>
    </row>
    <row r="214" customFormat="false" ht="13.8" hidden="false" customHeight="false" outlineLevel="0" collapsed="false">
      <c r="A214" s="26" t="s">
        <v>222</v>
      </c>
      <c r="B214" s="26" t="s">
        <v>15</v>
      </c>
      <c r="C214" s="26" t="s">
        <v>16</v>
      </c>
      <c r="D214" s="27" t="s">
        <v>24</v>
      </c>
      <c r="E214" s="26" t="s">
        <v>18</v>
      </c>
      <c r="F214" s="28" t="n">
        <v>417.03</v>
      </c>
      <c r="G214" s="29" t="n">
        <f aca="false">H214/1.195</f>
        <v>27.9581589958159</v>
      </c>
      <c r="H214" s="29" t="n">
        <v>33.41</v>
      </c>
      <c r="I214" s="29" t="n">
        <f aca="false">H214*F214</f>
        <v>13932.9723</v>
      </c>
      <c r="J214" s="18" t="n">
        <v>13932.9723</v>
      </c>
    </row>
    <row r="215" customFormat="false" ht="13.8" hidden="false" customHeight="false" outlineLevel="0" collapsed="false">
      <c r="A215" s="30" t="s">
        <v>223</v>
      </c>
      <c r="B215" s="30" t="s">
        <v>15</v>
      </c>
      <c r="C215" s="30" t="s">
        <v>26</v>
      </c>
      <c r="D215" s="31" t="s">
        <v>27</v>
      </c>
      <c r="E215" s="30" t="s">
        <v>18</v>
      </c>
      <c r="F215" s="32" t="n">
        <v>742.89</v>
      </c>
      <c r="G215" s="33" t="n">
        <f aca="false">H215/1.195</f>
        <v>21.9414225941423</v>
      </c>
      <c r="H215" s="33" t="n">
        <v>26.22</v>
      </c>
      <c r="I215" s="33" t="n">
        <f aca="false">H215*F215</f>
        <v>19478.5758</v>
      </c>
      <c r="J215" s="18" t="n">
        <v>19478.5758</v>
      </c>
    </row>
    <row r="216" customFormat="false" ht="20.05" hidden="false" customHeight="false" outlineLevel="0" collapsed="false">
      <c r="A216" s="26" t="s">
        <v>224</v>
      </c>
      <c r="B216" s="26" t="s">
        <v>15</v>
      </c>
      <c r="C216" s="26" t="s">
        <v>29</v>
      </c>
      <c r="D216" s="34" t="s">
        <v>30</v>
      </c>
      <c r="E216" s="26" t="s">
        <v>18</v>
      </c>
      <c r="F216" s="28" t="n">
        <v>319.97</v>
      </c>
      <c r="G216" s="29" t="n">
        <f aca="false">H216/1.195</f>
        <v>26.2761506276151</v>
      </c>
      <c r="H216" s="29" t="n">
        <v>31.4</v>
      </c>
      <c r="I216" s="29" t="n">
        <f aca="false">H216*F216</f>
        <v>10047.058</v>
      </c>
      <c r="J216" s="18" t="n">
        <v>10047.058</v>
      </c>
    </row>
    <row r="217" customFormat="false" ht="20.05" hidden="false" customHeight="false" outlineLevel="0" collapsed="false">
      <c r="A217" s="30" t="s">
        <v>225</v>
      </c>
      <c r="B217" s="30" t="s">
        <v>15</v>
      </c>
      <c r="C217" s="30" t="s">
        <v>29</v>
      </c>
      <c r="D217" s="35" t="s">
        <v>32</v>
      </c>
      <c r="E217" s="30" t="s">
        <v>18</v>
      </c>
      <c r="F217" s="32" t="n">
        <f aca="false">236.39+14.4</f>
        <v>250.79</v>
      </c>
      <c r="G217" s="33" t="n">
        <f aca="false">H217/1.195</f>
        <v>26.2761506276151</v>
      </c>
      <c r="H217" s="33" t="n">
        <v>31.4</v>
      </c>
      <c r="I217" s="33" t="n">
        <f aca="false">H217*F217</f>
        <v>7874.806</v>
      </c>
      <c r="J217" s="18" t="n">
        <v>7874.806</v>
      </c>
    </row>
    <row r="218" customFormat="false" ht="13.8" hidden="false" customHeight="false" outlineLevel="0" collapsed="false">
      <c r="A218" s="36" t="s">
        <v>226</v>
      </c>
      <c r="B218" s="36" t="s">
        <v>15</v>
      </c>
      <c r="C218" s="36" t="s">
        <v>29</v>
      </c>
      <c r="D218" s="37" t="s">
        <v>34</v>
      </c>
      <c r="E218" s="36" t="s">
        <v>18</v>
      </c>
      <c r="F218" s="38" t="n">
        <v>251.72</v>
      </c>
      <c r="G218" s="39" t="n">
        <f aca="false">H218/1.195</f>
        <v>26.2761506276151</v>
      </c>
      <c r="H218" s="39" t="n">
        <v>31.4</v>
      </c>
      <c r="I218" s="39" t="n">
        <f aca="false">H218*F218</f>
        <v>7904.008</v>
      </c>
      <c r="J218" s="18" t="n">
        <v>7904.008</v>
      </c>
    </row>
    <row r="219" customFormat="false" ht="13.8" hidden="false" customHeight="false" outlineLevel="0" collapsed="false">
      <c r="A219" s="19" t="s">
        <v>227</v>
      </c>
      <c r="B219" s="20" t="s">
        <v>36</v>
      </c>
      <c r="C219" s="20"/>
      <c r="D219" s="20"/>
      <c r="E219" s="20"/>
      <c r="F219" s="20"/>
      <c r="G219" s="20"/>
      <c r="H219" s="20"/>
      <c r="I219" s="21" t="n">
        <f aca="false">SUM(I220)</f>
        <v>2441.28</v>
      </c>
      <c r="J219" s="18"/>
    </row>
    <row r="220" customFormat="false" ht="27.6" hidden="false" customHeight="false" outlineLevel="0" collapsed="false">
      <c r="A220" s="40" t="s">
        <v>228</v>
      </c>
      <c r="B220" s="40" t="s">
        <v>15</v>
      </c>
      <c r="C220" s="40" t="s">
        <v>38</v>
      </c>
      <c r="D220" s="41" t="s">
        <v>39</v>
      </c>
      <c r="E220" s="40" t="s">
        <v>18</v>
      </c>
      <c r="F220" s="42" t="n">
        <v>6</v>
      </c>
      <c r="G220" s="43" t="n">
        <f aca="false">H220/1.195</f>
        <v>340.485355648536</v>
      </c>
      <c r="H220" s="43" t="n">
        <v>406.88</v>
      </c>
      <c r="I220" s="43" t="n">
        <f aca="false">H220*F220</f>
        <v>2441.28</v>
      </c>
      <c r="J220" s="18" t="n">
        <v>2441.28</v>
      </c>
    </row>
    <row r="221" customFormat="false" ht="13.8" hidden="false" customHeight="false" outlineLevel="0" collapsed="false">
      <c r="A221" s="7"/>
      <c r="B221" s="7"/>
      <c r="C221" s="7"/>
      <c r="D221" s="7"/>
      <c r="E221" s="7"/>
      <c r="F221" s="7"/>
      <c r="G221" s="7"/>
      <c r="H221" s="7"/>
      <c r="I221" s="7"/>
      <c r="J221" s="18"/>
    </row>
    <row r="222" customFormat="false" ht="13.8" hidden="false" customHeight="false" outlineLevel="0" collapsed="false">
      <c r="A222" s="15" t="s">
        <v>229</v>
      </c>
      <c r="B222" s="15"/>
      <c r="C222" s="15"/>
      <c r="D222" s="15"/>
      <c r="E222" s="15"/>
      <c r="F222" s="15"/>
      <c r="G222" s="15"/>
      <c r="H222" s="16"/>
      <c r="I222" s="17" t="n">
        <f aca="false">I223+I233</f>
        <v>392984.95374</v>
      </c>
      <c r="J222" s="18"/>
    </row>
    <row r="223" customFormat="false" ht="13.8" hidden="false" customHeight="false" outlineLevel="0" collapsed="false">
      <c r="A223" s="19" t="s">
        <v>230</v>
      </c>
      <c r="B223" s="20" t="s">
        <v>13</v>
      </c>
      <c r="C223" s="20"/>
      <c r="D223" s="20"/>
      <c r="E223" s="20"/>
      <c r="F223" s="20"/>
      <c r="G223" s="20"/>
      <c r="H223" s="20"/>
      <c r="I223" s="21" t="n">
        <f aca="false">SUM(I224:I232)</f>
        <v>390543.67374</v>
      </c>
      <c r="J223" s="18"/>
    </row>
    <row r="224" customFormat="false" ht="13.8" hidden="false" customHeight="false" outlineLevel="0" collapsed="false">
      <c r="A224" s="22" t="s">
        <v>231</v>
      </c>
      <c r="B224" s="22" t="s">
        <v>15</v>
      </c>
      <c r="C224" s="22" t="s">
        <v>16</v>
      </c>
      <c r="D224" s="23" t="s">
        <v>17</v>
      </c>
      <c r="E224" s="22" t="s">
        <v>18</v>
      </c>
      <c r="F224" s="24" t="n">
        <v>706.78</v>
      </c>
      <c r="G224" s="25" t="n">
        <f aca="false">H224/1.195</f>
        <v>27.9581589958159</v>
      </c>
      <c r="H224" s="25" t="n">
        <v>33.41</v>
      </c>
      <c r="I224" s="25" t="n">
        <f aca="false">H224*F224</f>
        <v>23613.5198</v>
      </c>
      <c r="J224" s="18" t="n">
        <v>23613.5198</v>
      </c>
    </row>
    <row r="225" customFormat="false" ht="13.8" hidden="false" customHeight="false" outlineLevel="0" collapsed="false">
      <c r="A225" s="26" t="s">
        <v>232</v>
      </c>
      <c r="B225" s="26" t="s">
        <v>15</v>
      </c>
      <c r="C225" s="26" t="s">
        <v>16</v>
      </c>
      <c r="D225" s="27" t="s">
        <v>20</v>
      </c>
      <c r="E225" s="26" t="s">
        <v>18</v>
      </c>
      <c r="F225" s="28" t="n">
        <v>974.96</v>
      </c>
      <c r="G225" s="29" t="n">
        <f aca="false">H225/1.195</f>
        <v>27.9581589958159</v>
      </c>
      <c r="H225" s="29" t="n">
        <v>33.41</v>
      </c>
      <c r="I225" s="29" t="n">
        <f aca="false">H225*F225</f>
        <v>32573.4136</v>
      </c>
      <c r="J225" s="18" t="n">
        <v>32573.4136</v>
      </c>
    </row>
    <row r="226" customFormat="false" ht="13.8" hidden="false" customHeight="false" outlineLevel="0" collapsed="false">
      <c r="A226" s="30" t="s">
        <v>233</v>
      </c>
      <c r="B226" s="30" t="s">
        <v>15</v>
      </c>
      <c r="C226" s="30" t="s">
        <v>16</v>
      </c>
      <c r="D226" s="31" t="s">
        <v>22</v>
      </c>
      <c r="E226" s="30" t="s">
        <v>18</v>
      </c>
      <c r="F226" s="32" t="n">
        <v>2503.77</v>
      </c>
      <c r="G226" s="33" t="n">
        <f aca="false">H226/1.195</f>
        <v>27.9581589958159</v>
      </c>
      <c r="H226" s="33" t="n">
        <v>33.41</v>
      </c>
      <c r="I226" s="33" t="n">
        <f aca="false">H226*F226</f>
        <v>83650.9557</v>
      </c>
      <c r="J226" s="18" t="n">
        <v>83650.9557</v>
      </c>
    </row>
    <row r="227" customFormat="false" ht="13.8" hidden="false" customHeight="false" outlineLevel="0" collapsed="false">
      <c r="A227" s="26" t="s">
        <v>234</v>
      </c>
      <c r="B227" s="26" t="s">
        <v>15</v>
      </c>
      <c r="C227" s="26" t="s">
        <v>16</v>
      </c>
      <c r="D227" s="27" t="s">
        <v>24</v>
      </c>
      <c r="E227" s="26" t="s">
        <v>18</v>
      </c>
      <c r="F227" s="28" t="n">
        <v>1073.85</v>
      </c>
      <c r="G227" s="29" t="n">
        <f aca="false">H227/1.195</f>
        <v>27.9581589958159</v>
      </c>
      <c r="H227" s="29" t="n">
        <v>33.41</v>
      </c>
      <c r="I227" s="29" t="n">
        <f aca="false">H227*F227</f>
        <v>35877.3285</v>
      </c>
      <c r="J227" s="18" t="n">
        <v>35877.3285</v>
      </c>
    </row>
    <row r="228" customFormat="false" ht="13.8" hidden="false" customHeight="false" outlineLevel="0" collapsed="false">
      <c r="A228" s="30" t="s">
        <v>235</v>
      </c>
      <c r="B228" s="30" t="s">
        <v>15</v>
      </c>
      <c r="C228" s="30" t="s">
        <v>26</v>
      </c>
      <c r="D228" s="31" t="s">
        <v>27</v>
      </c>
      <c r="E228" s="30" t="s">
        <v>18</v>
      </c>
      <c r="F228" s="32" t="n">
        <v>3933.06</v>
      </c>
      <c r="G228" s="33" t="n">
        <f aca="false">H228/1.195</f>
        <v>21.9414225941423</v>
      </c>
      <c r="H228" s="33" t="n">
        <v>26.22</v>
      </c>
      <c r="I228" s="33" t="n">
        <f aca="false">H228*F228</f>
        <v>103124.8332</v>
      </c>
      <c r="J228" s="18" t="n">
        <v>103124.8332</v>
      </c>
    </row>
    <row r="229" customFormat="false" ht="21" hidden="false" customHeight="true" outlineLevel="0" collapsed="false">
      <c r="A229" s="26" t="s">
        <v>236</v>
      </c>
      <c r="B229" s="26" t="s">
        <v>15</v>
      </c>
      <c r="C229" s="26" t="s">
        <v>29</v>
      </c>
      <c r="D229" s="34" t="s">
        <v>30</v>
      </c>
      <c r="E229" s="26" t="s">
        <v>18</v>
      </c>
      <c r="F229" s="28" t="n">
        <v>644.86</v>
      </c>
      <c r="G229" s="29" t="n">
        <f aca="false">H229/1.195</f>
        <v>26.2761506276151</v>
      </c>
      <c r="H229" s="29" t="n">
        <v>31.4</v>
      </c>
      <c r="I229" s="29" t="n">
        <f aca="false">H229*F229</f>
        <v>20248.604</v>
      </c>
      <c r="J229" s="18" t="n">
        <v>20248.604</v>
      </c>
    </row>
    <row r="230" customFormat="false" ht="20.05" hidden="false" customHeight="false" outlineLevel="0" collapsed="false">
      <c r="A230" s="30" t="s">
        <v>237</v>
      </c>
      <c r="B230" s="30" t="s">
        <v>15</v>
      </c>
      <c r="C230" s="30" t="s">
        <v>29</v>
      </c>
      <c r="D230" s="35" t="s">
        <v>32</v>
      </c>
      <c r="E230" s="30" t="s">
        <v>18</v>
      </c>
      <c r="F230" s="32" t="n">
        <v>1112.87</v>
      </c>
      <c r="G230" s="33" t="n">
        <f aca="false">H230/1.195</f>
        <v>26.2761506276151</v>
      </c>
      <c r="H230" s="33" t="n">
        <v>31.4</v>
      </c>
      <c r="I230" s="33" t="n">
        <f aca="false">H230*F230</f>
        <v>34944.118</v>
      </c>
      <c r="J230" s="18" t="n">
        <v>34944.118</v>
      </c>
    </row>
    <row r="231" customFormat="false" ht="13.8" hidden="false" customHeight="false" outlineLevel="0" collapsed="false">
      <c r="A231" s="26" t="s">
        <v>238</v>
      </c>
      <c r="B231" s="26" t="s">
        <v>15</v>
      </c>
      <c r="C231" s="26" t="s">
        <v>29</v>
      </c>
      <c r="D231" s="34" t="s">
        <v>34</v>
      </c>
      <c r="E231" s="26" t="s">
        <v>18</v>
      </c>
      <c r="F231" s="28" t="n">
        <v>329.91</v>
      </c>
      <c r="G231" s="29" t="n">
        <f aca="false">H231/1.195</f>
        <v>26.2761506276151</v>
      </c>
      <c r="H231" s="29" t="n">
        <v>31.4</v>
      </c>
      <c r="I231" s="29" t="n">
        <f aca="false">H231*F231</f>
        <v>10359.174</v>
      </c>
      <c r="J231" s="18" t="n">
        <v>10359.174</v>
      </c>
    </row>
    <row r="232" customFormat="false" ht="27.6" hidden="false" customHeight="false" outlineLevel="0" collapsed="false">
      <c r="A232" s="45" t="s">
        <v>239</v>
      </c>
      <c r="B232" s="45" t="s">
        <v>51</v>
      </c>
      <c r="C232" s="46" t="n">
        <v>102494</v>
      </c>
      <c r="D232" s="47" t="s">
        <v>52</v>
      </c>
      <c r="E232" s="45" t="s">
        <v>18</v>
      </c>
      <c r="F232" s="48" t="n">
        <v>564.3</v>
      </c>
      <c r="G232" s="49" t="n">
        <v>68.44</v>
      </c>
      <c r="H232" s="49" t="n">
        <f aca="false">G232*1.195</f>
        <v>81.7858</v>
      </c>
      <c r="I232" s="49" t="n">
        <f aca="false">H232*F232</f>
        <v>46151.72694</v>
      </c>
      <c r="J232" s="18" t="n">
        <v>46151.72694</v>
      </c>
    </row>
    <row r="233" customFormat="false" ht="13.8" hidden="false" customHeight="false" outlineLevel="0" collapsed="false">
      <c r="A233" s="19" t="s">
        <v>240</v>
      </c>
      <c r="B233" s="20" t="s">
        <v>36</v>
      </c>
      <c r="C233" s="20"/>
      <c r="D233" s="20"/>
      <c r="E233" s="20"/>
      <c r="F233" s="20"/>
      <c r="G233" s="20"/>
      <c r="H233" s="20"/>
      <c r="I233" s="21" t="n">
        <f aca="false">SUM(I234)</f>
        <v>2441.28</v>
      </c>
      <c r="J233" s="18"/>
    </row>
    <row r="234" customFormat="false" ht="27.6" hidden="false" customHeight="false" outlineLevel="0" collapsed="false">
      <c r="A234" s="40" t="s">
        <v>241</v>
      </c>
      <c r="B234" s="40" t="s">
        <v>15</v>
      </c>
      <c r="C234" s="40" t="s">
        <v>38</v>
      </c>
      <c r="D234" s="41" t="s">
        <v>39</v>
      </c>
      <c r="E234" s="40" t="s">
        <v>18</v>
      </c>
      <c r="F234" s="42" t="n">
        <v>6</v>
      </c>
      <c r="G234" s="43" t="n">
        <f aca="false">H234/1.195</f>
        <v>340.485355648536</v>
      </c>
      <c r="H234" s="43" t="n">
        <v>406.88</v>
      </c>
      <c r="I234" s="43" t="n">
        <f aca="false">H234*F234</f>
        <v>2441.28</v>
      </c>
      <c r="J234" s="18" t="n">
        <v>2441.28</v>
      </c>
    </row>
    <row r="235" customFormat="false" ht="13.8" hidden="false" customHeight="false" outlineLevel="0" collapsed="false">
      <c r="A235" s="7"/>
      <c r="B235" s="7"/>
      <c r="C235" s="7"/>
      <c r="D235" s="7"/>
      <c r="E235" s="7"/>
      <c r="F235" s="7"/>
      <c r="G235" s="7"/>
      <c r="H235" s="7"/>
      <c r="I235" s="7"/>
      <c r="J235" s="18"/>
    </row>
    <row r="236" customFormat="false" ht="13.8" hidden="false" customHeight="false" outlineLevel="0" collapsed="false">
      <c r="A236" s="15" t="s">
        <v>242</v>
      </c>
      <c r="B236" s="15"/>
      <c r="C236" s="15"/>
      <c r="D236" s="15"/>
      <c r="E236" s="15"/>
      <c r="F236" s="15"/>
      <c r="G236" s="15"/>
      <c r="H236" s="16"/>
      <c r="I236" s="17" t="n">
        <f aca="false">I237+I246</f>
        <v>143642.4537</v>
      </c>
      <c r="J236" s="18"/>
    </row>
    <row r="237" customFormat="false" ht="13.8" hidden="false" customHeight="false" outlineLevel="0" collapsed="false">
      <c r="A237" s="19" t="s">
        <v>243</v>
      </c>
      <c r="B237" s="20" t="s">
        <v>13</v>
      </c>
      <c r="C237" s="20"/>
      <c r="D237" s="20"/>
      <c r="E237" s="20"/>
      <c r="F237" s="20"/>
      <c r="G237" s="20"/>
      <c r="H237" s="20"/>
      <c r="I237" s="21" t="n">
        <f aca="false">SUM(I238:I245)</f>
        <v>141201.1737</v>
      </c>
      <c r="J237" s="18"/>
    </row>
    <row r="238" customFormat="false" ht="13.8" hidden="false" customHeight="false" outlineLevel="0" collapsed="false">
      <c r="A238" s="22" t="s">
        <v>244</v>
      </c>
      <c r="B238" s="22" t="s">
        <v>15</v>
      </c>
      <c r="C238" s="22" t="s">
        <v>16</v>
      </c>
      <c r="D238" s="23" t="s">
        <v>17</v>
      </c>
      <c r="E238" s="22" t="s">
        <v>18</v>
      </c>
      <c r="F238" s="24" t="n">
        <v>996.59</v>
      </c>
      <c r="G238" s="25" t="n">
        <f aca="false">H238/1.195</f>
        <v>27.9581589958159</v>
      </c>
      <c r="H238" s="25" t="n">
        <v>33.41</v>
      </c>
      <c r="I238" s="25" t="n">
        <f aca="false">H238*F238</f>
        <v>33296.0719</v>
      </c>
      <c r="J238" s="18" t="n">
        <v>33296.0719</v>
      </c>
    </row>
    <row r="239" customFormat="false" ht="13.8" hidden="false" customHeight="false" outlineLevel="0" collapsed="false">
      <c r="A239" s="26" t="s">
        <v>245</v>
      </c>
      <c r="B239" s="26" t="s">
        <v>15</v>
      </c>
      <c r="C239" s="26" t="s">
        <v>16</v>
      </c>
      <c r="D239" s="27" t="s">
        <v>20</v>
      </c>
      <c r="E239" s="26" t="s">
        <v>18</v>
      </c>
      <c r="F239" s="28" t="n">
        <v>496.75</v>
      </c>
      <c r="G239" s="29" t="n">
        <f aca="false">H239/1.195</f>
        <v>27.9581589958159</v>
      </c>
      <c r="H239" s="29" t="n">
        <v>33.41</v>
      </c>
      <c r="I239" s="29" t="n">
        <f aca="false">H239*F239</f>
        <v>16596.4175</v>
      </c>
      <c r="J239" s="18" t="n">
        <v>16596.4175</v>
      </c>
    </row>
    <row r="240" customFormat="false" ht="13.8" hidden="false" customHeight="false" outlineLevel="0" collapsed="false">
      <c r="A240" s="30" t="s">
        <v>246</v>
      </c>
      <c r="B240" s="30" t="s">
        <v>15</v>
      </c>
      <c r="C240" s="30" t="s">
        <v>16</v>
      </c>
      <c r="D240" s="31" t="s">
        <v>22</v>
      </c>
      <c r="E240" s="30" t="s">
        <v>18</v>
      </c>
      <c r="F240" s="32" t="n">
        <v>512.25</v>
      </c>
      <c r="G240" s="33" t="n">
        <f aca="false">H240/1.195</f>
        <v>27.9581589958159</v>
      </c>
      <c r="H240" s="33" t="n">
        <v>33.41</v>
      </c>
      <c r="I240" s="33" t="n">
        <f aca="false">H240*F240</f>
        <v>17114.2725</v>
      </c>
      <c r="J240" s="18" t="n">
        <v>17114.2725</v>
      </c>
    </row>
    <row r="241" customFormat="false" ht="13.8" hidden="false" customHeight="false" outlineLevel="0" collapsed="false">
      <c r="A241" s="26" t="s">
        <v>247</v>
      </c>
      <c r="B241" s="26" t="s">
        <v>15</v>
      </c>
      <c r="C241" s="26" t="s">
        <v>16</v>
      </c>
      <c r="D241" s="27" t="s">
        <v>24</v>
      </c>
      <c r="E241" s="26" t="s">
        <v>18</v>
      </c>
      <c r="F241" s="28" t="n">
        <v>708.3</v>
      </c>
      <c r="G241" s="29" t="n">
        <f aca="false">H241/1.195</f>
        <v>27.9581589958159</v>
      </c>
      <c r="H241" s="29" t="n">
        <v>33.41</v>
      </c>
      <c r="I241" s="29" t="n">
        <f aca="false">H241*F241</f>
        <v>23664.303</v>
      </c>
      <c r="J241" s="18" t="n">
        <v>23664.303</v>
      </c>
    </row>
    <row r="242" customFormat="false" ht="13.8" hidden="false" customHeight="false" outlineLevel="0" collapsed="false">
      <c r="A242" s="30" t="s">
        <v>248</v>
      </c>
      <c r="B242" s="30" t="s">
        <v>15</v>
      </c>
      <c r="C242" s="30" t="s">
        <v>26</v>
      </c>
      <c r="D242" s="31" t="s">
        <v>27</v>
      </c>
      <c r="E242" s="30" t="s">
        <v>18</v>
      </c>
      <c r="F242" s="32" t="n">
        <v>588.24</v>
      </c>
      <c r="G242" s="33" t="n">
        <f aca="false">H242/1.195</f>
        <v>21.9414225941423</v>
      </c>
      <c r="H242" s="33" t="n">
        <v>26.22</v>
      </c>
      <c r="I242" s="33" t="n">
        <f aca="false">H242*F242</f>
        <v>15423.6528</v>
      </c>
      <c r="J242" s="18" t="n">
        <v>15423.6528</v>
      </c>
    </row>
    <row r="243" customFormat="false" ht="20.05" hidden="false" customHeight="false" outlineLevel="0" collapsed="false">
      <c r="A243" s="26" t="s">
        <v>249</v>
      </c>
      <c r="B243" s="26" t="s">
        <v>15</v>
      </c>
      <c r="C243" s="26" t="s">
        <v>29</v>
      </c>
      <c r="D243" s="34" t="s">
        <v>30</v>
      </c>
      <c r="E243" s="26" t="s">
        <v>18</v>
      </c>
      <c r="F243" s="28" t="n">
        <v>637.41</v>
      </c>
      <c r="G243" s="29" t="n">
        <f aca="false">H243/1.195</f>
        <v>26.2761506276151</v>
      </c>
      <c r="H243" s="29" t="n">
        <v>31.4</v>
      </c>
      <c r="I243" s="29" t="n">
        <f aca="false">H243*F243</f>
        <v>20014.674</v>
      </c>
      <c r="J243" s="18" t="n">
        <v>20014.674</v>
      </c>
    </row>
    <row r="244" customFormat="false" ht="20.05" hidden="false" customHeight="false" outlineLevel="0" collapsed="false">
      <c r="A244" s="30" t="s">
        <v>250</v>
      </c>
      <c r="B244" s="30" t="s">
        <v>15</v>
      </c>
      <c r="C244" s="30" t="s">
        <v>29</v>
      </c>
      <c r="D244" s="35" t="s">
        <v>32</v>
      </c>
      <c r="E244" s="30" t="s">
        <v>18</v>
      </c>
      <c r="F244" s="32" t="n">
        <v>291.6</v>
      </c>
      <c r="G244" s="33" t="n">
        <f aca="false">H244/1.195</f>
        <v>26.2761506276151</v>
      </c>
      <c r="H244" s="33" t="n">
        <v>31.4</v>
      </c>
      <c r="I244" s="33" t="n">
        <f aca="false">H244*F244</f>
        <v>9156.24</v>
      </c>
      <c r="J244" s="18" t="n">
        <v>9156.24</v>
      </c>
    </row>
    <row r="245" customFormat="false" ht="13.8" hidden="false" customHeight="false" outlineLevel="0" collapsed="false">
      <c r="A245" s="36" t="s">
        <v>251</v>
      </c>
      <c r="B245" s="36" t="s">
        <v>15</v>
      </c>
      <c r="C245" s="36" t="s">
        <v>29</v>
      </c>
      <c r="D245" s="37" t="s">
        <v>34</v>
      </c>
      <c r="E245" s="36" t="s">
        <v>18</v>
      </c>
      <c r="F245" s="38" t="n">
        <v>189.03</v>
      </c>
      <c r="G245" s="39" t="n">
        <f aca="false">H245/1.195</f>
        <v>26.2761506276151</v>
      </c>
      <c r="H245" s="39" t="n">
        <v>31.4</v>
      </c>
      <c r="I245" s="39" t="n">
        <f aca="false">H245*F245</f>
        <v>5935.542</v>
      </c>
      <c r="J245" s="18" t="n">
        <v>5935.542</v>
      </c>
    </row>
    <row r="246" customFormat="false" ht="13.8" hidden="false" customHeight="false" outlineLevel="0" collapsed="false">
      <c r="A246" s="19" t="s">
        <v>252</v>
      </c>
      <c r="B246" s="20" t="s">
        <v>36</v>
      </c>
      <c r="C246" s="20"/>
      <c r="D246" s="20"/>
      <c r="E246" s="20"/>
      <c r="F246" s="20"/>
      <c r="G246" s="20"/>
      <c r="H246" s="20"/>
      <c r="I246" s="21" t="n">
        <f aca="false">SUM(I247)</f>
        <v>2441.28</v>
      </c>
      <c r="J246" s="18"/>
    </row>
    <row r="247" customFormat="false" ht="27.6" hidden="false" customHeight="false" outlineLevel="0" collapsed="false">
      <c r="A247" s="40" t="s">
        <v>253</v>
      </c>
      <c r="B247" s="40" t="s">
        <v>15</v>
      </c>
      <c r="C247" s="40" t="s">
        <v>38</v>
      </c>
      <c r="D247" s="41" t="s">
        <v>39</v>
      </c>
      <c r="E247" s="40" t="s">
        <v>18</v>
      </c>
      <c r="F247" s="42" t="n">
        <v>6</v>
      </c>
      <c r="G247" s="43" t="n">
        <f aca="false">H247/1.195</f>
        <v>340.485355648536</v>
      </c>
      <c r="H247" s="43" t="n">
        <v>406.88</v>
      </c>
      <c r="I247" s="43" t="n">
        <f aca="false">H247*F247</f>
        <v>2441.28</v>
      </c>
      <c r="J247" s="18" t="n">
        <v>2441.28</v>
      </c>
    </row>
    <row r="248" customFormat="false" ht="13.8" hidden="false" customHeight="false" outlineLevel="0" collapsed="false">
      <c r="A248" s="7"/>
      <c r="B248" s="7"/>
      <c r="C248" s="7"/>
      <c r="D248" s="7"/>
      <c r="E248" s="7"/>
      <c r="F248" s="7"/>
      <c r="G248" s="7"/>
      <c r="H248" s="7"/>
      <c r="I248" s="7"/>
      <c r="J248" s="18"/>
    </row>
    <row r="249" customFormat="false" ht="13.8" hidden="false" customHeight="false" outlineLevel="0" collapsed="false">
      <c r="A249" s="15" t="s">
        <v>254</v>
      </c>
      <c r="B249" s="15"/>
      <c r="C249" s="15"/>
      <c r="D249" s="15"/>
      <c r="E249" s="15"/>
      <c r="F249" s="15"/>
      <c r="G249" s="15"/>
      <c r="H249" s="16"/>
      <c r="I249" s="17" t="n">
        <f aca="false">I250+I259</f>
        <v>126612.8446</v>
      </c>
      <c r="J249" s="18"/>
    </row>
    <row r="250" customFormat="false" ht="13.8" hidden="false" customHeight="false" outlineLevel="0" collapsed="false">
      <c r="A250" s="19" t="s">
        <v>255</v>
      </c>
      <c r="B250" s="20" t="s">
        <v>13</v>
      </c>
      <c r="C250" s="20"/>
      <c r="D250" s="20"/>
      <c r="E250" s="20"/>
      <c r="F250" s="20"/>
      <c r="G250" s="20"/>
      <c r="H250" s="20"/>
      <c r="I250" s="21" t="n">
        <f aca="false">SUM(I251:I258)</f>
        <v>124171.5646</v>
      </c>
      <c r="J250" s="18"/>
    </row>
    <row r="251" customFormat="false" ht="13.8" hidden="false" customHeight="false" outlineLevel="0" collapsed="false">
      <c r="A251" s="22" t="s">
        <v>256</v>
      </c>
      <c r="B251" s="22" t="s">
        <v>15</v>
      </c>
      <c r="C251" s="22" t="s">
        <v>16</v>
      </c>
      <c r="D251" s="23" t="s">
        <v>17</v>
      </c>
      <c r="E251" s="22" t="s">
        <v>18</v>
      </c>
      <c r="F251" s="24" t="n">
        <f aca="false">340.55+120.7</f>
        <v>461.25</v>
      </c>
      <c r="G251" s="25" t="n">
        <f aca="false">H251/1.195</f>
        <v>27.9581589958159</v>
      </c>
      <c r="H251" s="25" t="n">
        <v>33.41</v>
      </c>
      <c r="I251" s="25" t="n">
        <f aca="false">H251*F251</f>
        <v>15410.3625</v>
      </c>
      <c r="J251" s="18" t="n">
        <v>15410.3625</v>
      </c>
    </row>
    <row r="252" customFormat="false" ht="13.8" hidden="false" customHeight="false" outlineLevel="0" collapsed="false">
      <c r="A252" s="26" t="s">
        <v>257</v>
      </c>
      <c r="B252" s="26" t="s">
        <v>15</v>
      </c>
      <c r="C252" s="26" t="s">
        <v>16</v>
      </c>
      <c r="D252" s="27" t="s">
        <v>20</v>
      </c>
      <c r="E252" s="26" t="s">
        <v>18</v>
      </c>
      <c r="F252" s="28" t="n">
        <f aca="false">310.92+10.56</f>
        <v>321.48</v>
      </c>
      <c r="G252" s="29" t="n">
        <f aca="false">H252/1.195</f>
        <v>27.9581589958159</v>
      </c>
      <c r="H252" s="29" t="n">
        <v>33.41</v>
      </c>
      <c r="I252" s="29" t="n">
        <f aca="false">H252*F252</f>
        <v>10740.6468</v>
      </c>
      <c r="J252" s="18" t="n">
        <v>10740.6468</v>
      </c>
    </row>
    <row r="253" customFormat="false" ht="13.8" hidden="false" customHeight="false" outlineLevel="0" collapsed="false">
      <c r="A253" s="30" t="s">
        <v>258</v>
      </c>
      <c r="B253" s="30" t="s">
        <v>15</v>
      </c>
      <c r="C253" s="30" t="s">
        <v>16</v>
      </c>
      <c r="D253" s="31" t="s">
        <v>22</v>
      </c>
      <c r="E253" s="30" t="s">
        <v>18</v>
      </c>
      <c r="F253" s="32" t="n">
        <v>836.43</v>
      </c>
      <c r="G253" s="33" t="n">
        <f aca="false">H253/1.195</f>
        <v>27.9581589958159</v>
      </c>
      <c r="H253" s="33" t="n">
        <v>33.41</v>
      </c>
      <c r="I253" s="33" t="n">
        <f aca="false">H253*F253</f>
        <v>27945.1263</v>
      </c>
      <c r="J253" s="18" t="n">
        <v>27945.1263</v>
      </c>
    </row>
    <row r="254" customFormat="false" ht="13.8" hidden="false" customHeight="false" outlineLevel="0" collapsed="false">
      <c r="A254" s="26" t="s">
        <v>259</v>
      </c>
      <c r="B254" s="26" t="s">
        <v>15</v>
      </c>
      <c r="C254" s="26" t="s">
        <v>16</v>
      </c>
      <c r="D254" s="27" t="s">
        <v>24</v>
      </c>
      <c r="E254" s="26" t="s">
        <v>18</v>
      </c>
      <c r="F254" s="28" t="n">
        <v>449.76</v>
      </c>
      <c r="G254" s="29" t="n">
        <f aca="false">H254/1.195</f>
        <v>27.9581589958159</v>
      </c>
      <c r="H254" s="29" t="n">
        <v>33.41</v>
      </c>
      <c r="I254" s="29" t="n">
        <f aca="false">H254*F254</f>
        <v>15026.4816</v>
      </c>
      <c r="J254" s="18" t="n">
        <v>15026.4816</v>
      </c>
    </row>
    <row r="255" customFormat="false" ht="13.8" hidden="false" customHeight="false" outlineLevel="0" collapsed="false">
      <c r="A255" s="30" t="s">
        <v>260</v>
      </c>
      <c r="B255" s="30" t="s">
        <v>15</v>
      </c>
      <c r="C255" s="30" t="s">
        <v>26</v>
      </c>
      <c r="D255" s="31" t="s">
        <v>27</v>
      </c>
      <c r="E255" s="30" t="s">
        <v>18</v>
      </c>
      <c r="F255" s="32" t="n">
        <v>918.17</v>
      </c>
      <c r="G255" s="33" t="n">
        <f aca="false">H255/1.195</f>
        <v>21.9414225941423</v>
      </c>
      <c r="H255" s="33" t="n">
        <v>26.22</v>
      </c>
      <c r="I255" s="33" t="n">
        <f aca="false">H255*F255</f>
        <v>24074.4174</v>
      </c>
      <c r="J255" s="18" t="n">
        <v>24074.4174</v>
      </c>
    </row>
    <row r="256" customFormat="false" ht="20.05" hidden="false" customHeight="false" outlineLevel="0" collapsed="false">
      <c r="A256" s="26" t="s">
        <v>261</v>
      </c>
      <c r="B256" s="26" t="s">
        <v>15</v>
      </c>
      <c r="C256" s="26" t="s">
        <v>29</v>
      </c>
      <c r="D256" s="34" t="s">
        <v>30</v>
      </c>
      <c r="E256" s="26" t="s">
        <v>18</v>
      </c>
      <c r="F256" s="28" t="n">
        <v>416.04</v>
      </c>
      <c r="G256" s="29" t="n">
        <f aca="false">H256/1.195</f>
        <v>26.2761506276151</v>
      </c>
      <c r="H256" s="29" t="n">
        <v>31.4</v>
      </c>
      <c r="I256" s="29" t="n">
        <f aca="false">H256*F256</f>
        <v>13063.656</v>
      </c>
      <c r="J256" s="18" t="n">
        <v>13063.656</v>
      </c>
    </row>
    <row r="257" customFormat="false" ht="20.05" hidden="false" customHeight="false" outlineLevel="0" collapsed="false">
      <c r="A257" s="30" t="s">
        <v>262</v>
      </c>
      <c r="B257" s="30" t="s">
        <v>15</v>
      </c>
      <c r="C257" s="30" t="s">
        <v>29</v>
      </c>
      <c r="D257" s="35" t="s">
        <v>32</v>
      </c>
      <c r="E257" s="30" t="s">
        <v>18</v>
      </c>
      <c r="F257" s="32" t="n">
        <f aca="false">300.8+14.4</f>
        <v>315.2</v>
      </c>
      <c r="G257" s="33" t="n">
        <f aca="false">H257/1.195</f>
        <v>26.2761506276151</v>
      </c>
      <c r="H257" s="33" t="n">
        <v>31.4</v>
      </c>
      <c r="I257" s="33" t="n">
        <f aca="false">H257*F257</f>
        <v>9897.28</v>
      </c>
      <c r="J257" s="18" t="n">
        <v>9897.28</v>
      </c>
    </row>
    <row r="258" customFormat="false" ht="13.8" hidden="false" customHeight="false" outlineLevel="0" collapsed="false">
      <c r="A258" s="36" t="s">
        <v>263</v>
      </c>
      <c r="B258" s="36" t="s">
        <v>15</v>
      </c>
      <c r="C258" s="36" t="s">
        <v>29</v>
      </c>
      <c r="D258" s="37" t="s">
        <v>34</v>
      </c>
      <c r="E258" s="36" t="s">
        <v>18</v>
      </c>
      <c r="F258" s="38" t="n">
        <v>255.21</v>
      </c>
      <c r="G258" s="39" t="n">
        <f aca="false">H258/1.195</f>
        <v>26.2761506276151</v>
      </c>
      <c r="H258" s="39" t="n">
        <v>31.4</v>
      </c>
      <c r="I258" s="39" t="n">
        <f aca="false">H258*F258</f>
        <v>8013.594</v>
      </c>
      <c r="J258" s="18" t="n">
        <v>8013.594</v>
      </c>
    </row>
    <row r="259" customFormat="false" ht="13.8" hidden="false" customHeight="false" outlineLevel="0" collapsed="false">
      <c r="A259" s="19" t="s">
        <v>264</v>
      </c>
      <c r="B259" s="20" t="s">
        <v>36</v>
      </c>
      <c r="C259" s="20"/>
      <c r="D259" s="20"/>
      <c r="E259" s="20"/>
      <c r="F259" s="20"/>
      <c r="G259" s="20"/>
      <c r="H259" s="20"/>
      <c r="I259" s="21" t="n">
        <f aca="false">SUM(I260)</f>
        <v>2441.28</v>
      </c>
      <c r="J259" s="18"/>
    </row>
    <row r="260" customFormat="false" ht="27.6" hidden="false" customHeight="false" outlineLevel="0" collapsed="false">
      <c r="A260" s="40" t="s">
        <v>265</v>
      </c>
      <c r="B260" s="40" t="s">
        <v>15</v>
      </c>
      <c r="C260" s="40" t="s">
        <v>38</v>
      </c>
      <c r="D260" s="41" t="s">
        <v>39</v>
      </c>
      <c r="E260" s="40" t="s">
        <v>18</v>
      </c>
      <c r="F260" s="42" t="n">
        <v>6</v>
      </c>
      <c r="G260" s="43" t="n">
        <f aca="false">H260/1.195</f>
        <v>340.485355648536</v>
      </c>
      <c r="H260" s="43" t="n">
        <v>406.88</v>
      </c>
      <c r="I260" s="43" t="n">
        <f aca="false">H260*F260</f>
        <v>2441.28</v>
      </c>
      <c r="J260" s="18" t="n">
        <v>2441.28</v>
      </c>
    </row>
    <row r="261" customFormat="false" ht="13.8" hidden="false" customHeight="false" outlineLevel="0" collapsed="false">
      <c r="A261" s="7"/>
      <c r="B261" s="7"/>
      <c r="C261" s="7"/>
      <c r="D261" s="7"/>
      <c r="E261" s="7"/>
      <c r="F261" s="7"/>
      <c r="G261" s="7"/>
      <c r="H261" s="7"/>
      <c r="I261" s="7"/>
      <c r="J261" s="18"/>
    </row>
    <row r="262" customFormat="false" ht="13.8" hidden="false" customHeight="false" outlineLevel="0" collapsed="false">
      <c r="A262" s="15" t="s">
        <v>266</v>
      </c>
      <c r="B262" s="15"/>
      <c r="C262" s="15"/>
      <c r="D262" s="15"/>
      <c r="E262" s="15"/>
      <c r="F262" s="15"/>
      <c r="G262" s="15"/>
      <c r="H262" s="16"/>
      <c r="I262" s="17" t="n">
        <f aca="false">I263+I272</f>
        <v>107392.3127</v>
      </c>
      <c r="J262" s="18"/>
    </row>
    <row r="263" customFormat="false" ht="13.8" hidden="false" customHeight="false" outlineLevel="0" collapsed="false">
      <c r="A263" s="19" t="s">
        <v>267</v>
      </c>
      <c r="B263" s="20" t="s">
        <v>13</v>
      </c>
      <c r="C263" s="20"/>
      <c r="D263" s="20"/>
      <c r="E263" s="20"/>
      <c r="F263" s="20"/>
      <c r="G263" s="20"/>
      <c r="H263" s="20"/>
      <c r="I263" s="21" t="n">
        <f aca="false">SUM(I264:I271)</f>
        <v>104951.0327</v>
      </c>
      <c r="J263" s="18"/>
    </row>
    <row r="264" customFormat="false" ht="13.8" hidden="false" customHeight="false" outlineLevel="0" collapsed="false">
      <c r="A264" s="22" t="s">
        <v>268</v>
      </c>
      <c r="B264" s="22" t="s">
        <v>15</v>
      </c>
      <c r="C264" s="22" t="s">
        <v>16</v>
      </c>
      <c r="D264" s="23" t="s">
        <v>17</v>
      </c>
      <c r="E264" s="22" t="s">
        <v>18</v>
      </c>
      <c r="F264" s="24" t="n">
        <f aca="false">262.31+96.21</f>
        <v>358.52</v>
      </c>
      <c r="G264" s="25" t="n">
        <f aca="false">H264/1.195</f>
        <v>27.9581589958159</v>
      </c>
      <c r="H264" s="25" t="n">
        <v>33.41</v>
      </c>
      <c r="I264" s="25" t="n">
        <f aca="false">H264*F264</f>
        <v>11978.1532</v>
      </c>
      <c r="J264" s="18" t="n">
        <v>11978.1532</v>
      </c>
    </row>
    <row r="265" customFormat="false" ht="13.8" hidden="false" customHeight="false" outlineLevel="0" collapsed="false">
      <c r="A265" s="26" t="s">
        <v>269</v>
      </c>
      <c r="B265" s="26" t="s">
        <v>15</v>
      </c>
      <c r="C265" s="26" t="s">
        <v>16</v>
      </c>
      <c r="D265" s="27" t="s">
        <v>20</v>
      </c>
      <c r="E265" s="26" t="s">
        <v>18</v>
      </c>
      <c r="F265" s="28" t="n">
        <f aca="false">245.68+10.56</f>
        <v>256.24</v>
      </c>
      <c r="G265" s="29" t="n">
        <f aca="false">H265/1.195</f>
        <v>27.9581589958159</v>
      </c>
      <c r="H265" s="29" t="n">
        <v>33.41</v>
      </c>
      <c r="I265" s="29" t="n">
        <f aca="false">H265*F265</f>
        <v>8560.9784</v>
      </c>
      <c r="J265" s="18" t="n">
        <v>8560.9784</v>
      </c>
    </row>
    <row r="266" customFormat="false" ht="13.8" hidden="false" customHeight="false" outlineLevel="0" collapsed="false">
      <c r="A266" s="30" t="s">
        <v>270</v>
      </c>
      <c r="B266" s="30" t="s">
        <v>15</v>
      </c>
      <c r="C266" s="30" t="s">
        <v>16</v>
      </c>
      <c r="D266" s="31" t="s">
        <v>22</v>
      </c>
      <c r="E266" s="30" t="s">
        <v>18</v>
      </c>
      <c r="F266" s="32" t="n">
        <v>569.22</v>
      </c>
      <c r="G266" s="33" t="n">
        <f aca="false">H266/1.195</f>
        <v>27.9581589958159</v>
      </c>
      <c r="H266" s="33" t="n">
        <v>33.41</v>
      </c>
      <c r="I266" s="33" t="n">
        <f aca="false">H266*F266</f>
        <v>19017.6402</v>
      </c>
      <c r="J266" s="18" t="n">
        <v>19017.6402</v>
      </c>
    </row>
    <row r="267" customFormat="false" ht="13.8" hidden="false" customHeight="false" outlineLevel="0" collapsed="false">
      <c r="A267" s="26" t="s">
        <v>271</v>
      </c>
      <c r="B267" s="26" t="s">
        <v>15</v>
      </c>
      <c r="C267" s="26" t="s">
        <v>16</v>
      </c>
      <c r="D267" s="27" t="s">
        <v>24</v>
      </c>
      <c r="E267" s="26" t="s">
        <v>18</v>
      </c>
      <c r="F267" s="28" t="n">
        <v>417.73</v>
      </c>
      <c r="G267" s="29" t="n">
        <f aca="false">H267/1.195</f>
        <v>27.9581589958159</v>
      </c>
      <c r="H267" s="29" t="n">
        <v>33.41</v>
      </c>
      <c r="I267" s="29" t="n">
        <f aca="false">H267*F267</f>
        <v>13956.3593</v>
      </c>
      <c r="J267" s="18" t="n">
        <v>13956.3593</v>
      </c>
    </row>
    <row r="268" customFormat="false" ht="13.8" hidden="false" customHeight="false" outlineLevel="0" collapsed="false">
      <c r="A268" s="30" t="s">
        <v>272</v>
      </c>
      <c r="B268" s="30" t="s">
        <v>15</v>
      </c>
      <c r="C268" s="30" t="s">
        <v>26</v>
      </c>
      <c r="D268" s="31" t="s">
        <v>27</v>
      </c>
      <c r="E268" s="30" t="s">
        <v>18</v>
      </c>
      <c r="F268" s="32" t="n">
        <v>688.68</v>
      </c>
      <c r="G268" s="33" t="n">
        <f aca="false">H268/1.195</f>
        <v>21.9414225941423</v>
      </c>
      <c r="H268" s="33" t="n">
        <v>26.22</v>
      </c>
      <c r="I268" s="33" t="n">
        <f aca="false">H268*F268</f>
        <v>18057.1896</v>
      </c>
      <c r="J268" s="18" t="n">
        <v>18057.1896</v>
      </c>
    </row>
    <row r="269" customFormat="false" ht="20.05" hidden="false" customHeight="false" outlineLevel="0" collapsed="false">
      <c r="A269" s="26" t="s">
        <v>273</v>
      </c>
      <c r="B269" s="26" t="s">
        <v>15</v>
      </c>
      <c r="C269" s="26" t="s">
        <v>29</v>
      </c>
      <c r="D269" s="34" t="s">
        <v>30</v>
      </c>
      <c r="E269" s="26" t="s">
        <v>18</v>
      </c>
      <c r="F269" s="28" t="n">
        <v>452.92</v>
      </c>
      <c r="G269" s="29" t="n">
        <f aca="false">H269/1.195</f>
        <v>26.2761506276151</v>
      </c>
      <c r="H269" s="29" t="n">
        <v>31.4</v>
      </c>
      <c r="I269" s="29" t="n">
        <f aca="false">H269*F269</f>
        <v>14221.688</v>
      </c>
      <c r="J269" s="18" t="n">
        <v>14221.688</v>
      </c>
    </row>
    <row r="270" customFormat="false" ht="20.05" hidden="false" customHeight="false" outlineLevel="0" collapsed="false">
      <c r="A270" s="30" t="s">
        <v>274</v>
      </c>
      <c r="B270" s="30" t="s">
        <v>15</v>
      </c>
      <c r="C270" s="30" t="s">
        <v>29</v>
      </c>
      <c r="D270" s="35" t="s">
        <v>32</v>
      </c>
      <c r="E270" s="30" t="s">
        <v>18</v>
      </c>
      <c r="F270" s="32" t="n">
        <f aca="false">248.19+14.4</f>
        <v>262.59</v>
      </c>
      <c r="G270" s="33" t="n">
        <f aca="false">H270/1.195</f>
        <v>26.2761506276151</v>
      </c>
      <c r="H270" s="33" t="n">
        <v>31.4</v>
      </c>
      <c r="I270" s="33" t="n">
        <f aca="false">H270*F270</f>
        <v>8245.326</v>
      </c>
      <c r="J270" s="18" t="n">
        <v>8245.326</v>
      </c>
    </row>
    <row r="271" customFormat="false" ht="13.8" hidden="false" customHeight="false" outlineLevel="0" collapsed="false">
      <c r="A271" s="36" t="s">
        <v>275</v>
      </c>
      <c r="B271" s="36" t="s">
        <v>15</v>
      </c>
      <c r="C271" s="36" t="s">
        <v>29</v>
      </c>
      <c r="D271" s="37" t="s">
        <v>34</v>
      </c>
      <c r="E271" s="36" t="s">
        <v>18</v>
      </c>
      <c r="F271" s="38" t="n">
        <v>347.57</v>
      </c>
      <c r="G271" s="39" t="n">
        <f aca="false">H271/1.195</f>
        <v>26.2761506276151</v>
      </c>
      <c r="H271" s="39" t="n">
        <v>31.4</v>
      </c>
      <c r="I271" s="39" t="n">
        <f aca="false">H271*F271</f>
        <v>10913.698</v>
      </c>
      <c r="J271" s="18" t="n">
        <v>10913.698</v>
      </c>
    </row>
    <row r="272" customFormat="false" ht="13.8" hidden="false" customHeight="false" outlineLevel="0" collapsed="false">
      <c r="A272" s="19" t="s">
        <v>276</v>
      </c>
      <c r="B272" s="20" t="s">
        <v>36</v>
      </c>
      <c r="C272" s="20"/>
      <c r="D272" s="20"/>
      <c r="E272" s="20"/>
      <c r="F272" s="20"/>
      <c r="G272" s="20"/>
      <c r="H272" s="20"/>
      <c r="I272" s="21" t="n">
        <f aca="false">SUM(I273)</f>
        <v>2441.28</v>
      </c>
      <c r="J272" s="18"/>
    </row>
    <row r="273" customFormat="false" ht="27.6" hidden="false" customHeight="false" outlineLevel="0" collapsed="false">
      <c r="A273" s="40" t="s">
        <v>277</v>
      </c>
      <c r="B273" s="40" t="s">
        <v>15</v>
      </c>
      <c r="C273" s="40" t="s">
        <v>38</v>
      </c>
      <c r="D273" s="41" t="s">
        <v>39</v>
      </c>
      <c r="E273" s="40" t="s">
        <v>18</v>
      </c>
      <c r="F273" s="42" t="n">
        <v>6</v>
      </c>
      <c r="G273" s="43" t="n">
        <f aca="false">H273/1.195</f>
        <v>340.485355648536</v>
      </c>
      <c r="H273" s="43" t="n">
        <v>406.88</v>
      </c>
      <c r="I273" s="43" t="n">
        <f aca="false">H273*F273</f>
        <v>2441.28</v>
      </c>
      <c r="J273" s="18" t="n">
        <v>2441.28</v>
      </c>
    </row>
    <row r="274" customFormat="false" ht="13.8" hidden="false" customHeight="false" outlineLevel="0" collapsed="false">
      <c r="A274" s="7"/>
      <c r="B274" s="7"/>
      <c r="C274" s="7"/>
      <c r="D274" s="7"/>
      <c r="E274" s="7"/>
      <c r="F274" s="7"/>
      <c r="G274" s="7"/>
      <c r="H274" s="7"/>
      <c r="I274" s="7"/>
      <c r="J274" s="18"/>
    </row>
    <row r="275" customFormat="false" ht="13.8" hidden="false" customHeight="false" outlineLevel="0" collapsed="false">
      <c r="A275" s="15" t="s">
        <v>278</v>
      </c>
      <c r="B275" s="15"/>
      <c r="C275" s="15"/>
      <c r="D275" s="15"/>
      <c r="E275" s="15"/>
      <c r="F275" s="15"/>
      <c r="G275" s="15"/>
      <c r="H275" s="16"/>
      <c r="I275" s="17" t="n">
        <f aca="false">I276+I285</f>
        <v>96138.4902</v>
      </c>
      <c r="J275" s="18"/>
    </row>
    <row r="276" customFormat="false" ht="13.8" hidden="false" customHeight="false" outlineLevel="0" collapsed="false">
      <c r="A276" s="19" t="s">
        <v>279</v>
      </c>
      <c r="B276" s="20" t="s">
        <v>13</v>
      </c>
      <c r="C276" s="20"/>
      <c r="D276" s="20"/>
      <c r="E276" s="20"/>
      <c r="F276" s="20"/>
      <c r="G276" s="20"/>
      <c r="H276" s="20"/>
      <c r="I276" s="21" t="n">
        <f aca="false">SUM(I277:I284)</f>
        <v>93697.2102</v>
      </c>
      <c r="J276" s="18"/>
    </row>
    <row r="277" customFormat="false" ht="13.8" hidden="false" customHeight="false" outlineLevel="0" collapsed="false">
      <c r="A277" s="22" t="s">
        <v>280</v>
      </c>
      <c r="B277" s="22" t="s">
        <v>15</v>
      </c>
      <c r="C277" s="22" t="s">
        <v>16</v>
      </c>
      <c r="D277" s="23" t="s">
        <v>17</v>
      </c>
      <c r="E277" s="22" t="s">
        <v>18</v>
      </c>
      <c r="F277" s="24" t="n">
        <f aca="false">263.77+81.38</f>
        <v>345.15</v>
      </c>
      <c r="G277" s="25" t="n">
        <f aca="false">H277/1.195</f>
        <v>27.9581589958159</v>
      </c>
      <c r="H277" s="25" t="n">
        <v>33.41</v>
      </c>
      <c r="I277" s="25" t="n">
        <f aca="false">H277*F277</f>
        <v>11531.4615</v>
      </c>
      <c r="J277" s="18" t="n">
        <v>11531.4615</v>
      </c>
    </row>
    <row r="278" customFormat="false" ht="13.8" hidden="false" customHeight="false" outlineLevel="0" collapsed="false">
      <c r="A278" s="26" t="s">
        <v>281</v>
      </c>
      <c r="B278" s="26" t="s">
        <v>15</v>
      </c>
      <c r="C278" s="26" t="s">
        <v>16</v>
      </c>
      <c r="D278" s="27" t="s">
        <v>20</v>
      </c>
      <c r="E278" s="26" t="s">
        <v>18</v>
      </c>
      <c r="F278" s="28" t="n">
        <f aca="false">267.81+20.8</f>
        <v>288.61</v>
      </c>
      <c r="G278" s="29" t="n">
        <f aca="false">H278/1.195</f>
        <v>27.9581589958159</v>
      </c>
      <c r="H278" s="29" t="n">
        <v>33.41</v>
      </c>
      <c r="I278" s="29" t="n">
        <f aca="false">H278*F278</f>
        <v>9642.4601</v>
      </c>
      <c r="J278" s="18" t="n">
        <v>9642.4601</v>
      </c>
    </row>
    <row r="279" customFormat="false" ht="13.8" hidden="false" customHeight="false" outlineLevel="0" collapsed="false">
      <c r="A279" s="30" t="s">
        <v>282</v>
      </c>
      <c r="B279" s="30" t="s">
        <v>15</v>
      </c>
      <c r="C279" s="30" t="s">
        <v>16</v>
      </c>
      <c r="D279" s="31" t="s">
        <v>22</v>
      </c>
      <c r="E279" s="30" t="s">
        <v>18</v>
      </c>
      <c r="F279" s="32" t="n">
        <v>837.44</v>
      </c>
      <c r="G279" s="33" t="n">
        <f aca="false">H279/1.195</f>
        <v>27.9581589958159</v>
      </c>
      <c r="H279" s="33" t="n">
        <v>33.41</v>
      </c>
      <c r="I279" s="33" t="n">
        <f aca="false">H279*F279</f>
        <v>27978.8704</v>
      </c>
      <c r="J279" s="18" t="n">
        <v>27978.8704</v>
      </c>
    </row>
    <row r="280" customFormat="false" ht="13.8" hidden="false" customHeight="false" outlineLevel="0" collapsed="false">
      <c r="A280" s="26" t="s">
        <v>283</v>
      </c>
      <c r="B280" s="26" t="s">
        <v>15</v>
      </c>
      <c r="C280" s="26" t="s">
        <v>16</v>
      </c>
      <c r="D280" s="27" t="s">
        <v>24</v>
      </c>
      <c r="E280" s="26" t="s">
        <v>18</v>
      </c>
      <c r="F280" s="28" t="n">
        <v>31.84</v>
      </c>
      <c r="G280" s="29" t="n">
        <f aca="false">H280/1.195</f>
        <v>27.9581589958159</v>
      </c>
      <c r="H280" s="29" t="n">
        <v>33.41</v>
      </c>
      <c r="I280" s="29" t="n">
        <f aca="false">H280*F280</f>
        <v>1063.7744</v>
      </c>
      <c r="J280" s="18" t="n">
        <v>1063.7744</v>
      </c>
    </row>
    <row r="281" customFormat="false" ht="13.8" hidden="false" customHeight="false" outlineLevel="0" collapsed="false">
      <c r="A281" s="30" t="s">
        <v>284</v>
      </c>
      <c r="B281" s="30" t="s">
        <v>15</v>
      </c>
      <c r="C281" s="30" t="s">
        <v>26</v>
      </c>
      <c r="D281" s="31" t="s">
        <v>27</v>
      </c>
      <c r="E281" s="30" t="s">
        <v>18</v>
      </c>
      <c r="F281" s="32" t="n">
        <v>697.99</v>
      </c>
      <c r="G281" s="33" t="n">
        <f aca="false">H281/1.195</f>
        <v>21.9414225941423</v>
      </c>
      <c r="H281" s="33" t="n">
        <v>26.22</v>
      </c>
      <c r="I281" s="33" t="n">
        <f aca="false">H281*F281</f>
        <v>18301.2978</v>
      </c>
      <c r="J281" s="18" t="n">
        <v>18301.2978</v>
      </c>
    </row>
    <row r="282" customFormat="false" ht="20.05" hidden="false" customHeight="false" outlineLevel="0" collapsed="false">
      <c r="A282" s="26" t="s">
        <v>285</v>
      </c>
      <c r="B282" s="26" t="s">
        <v>15</v>
      </c>
      <c r="C282" s="26" t="s">
        <v>29</v>
      </c>
      <c r="D282" s="34" t="s">
        <v>30</v>
      </c>
      <c r="E282" s="26" t="s">
        <v>18</v>
      </c>
      <c r="F282" s="28" t="n">
        <v>313.95</v>
      </c>
      <c r="G282" s="29" t="n">
        <f aca="false">H282/1.195</f>
        <v>26.2761506276151</v>
      </c>
      <c r="H282" s="29" t="n">
        <v>31.4</v>
      </c>
      <c r="I282" s="29" t="n">
        <f aca="false">H282*F282</f>
        <v>9858.03</v>
      </c>
      <c r="J282" s="18" t="n">
        <v>9858.03</v>
      </c>
    </row>
    <row r="283" customFormat="false" ht="20.05" hidden="false" customHeight="false" outlineLevel="0" collapsed="false">
      <c r="A283" s="30" t="s">
        <v>286</v>
      </c>
      <c r="B283" s="30" t="s">
        <v>15</v>
      </c>
      <c r="C283" s="30" t="s">
        <v>29</v>
      </c>
      <c r="D283" s="35" t="s">
        <v>32</v>
      </c>
      <c r="E283" s="30" t="s">
        <v>18</v>
      </c>
      <c r="F283" s="32" t="n">
        <f aca="false">24+250.18</f>
        <v>274.18</v>
      </c>
      <c r="G283" s="33" t="n">
        <f aca="false">H283/1.195</f>
        <v>26.2761506276151</v>
      </c>
      <c r="H283" s="33" t="n">
        <v>31.4</v>
      </c>
      <c r="I283" s="33" t="n">
        <f aca="false">H283*F283</f>
        <v>8609.252</v>
      </c>
      <c r="J283" s="18" t="n">
        <v>8609.252</v>
      </c>
    </row>
    <row r="284" customFormat="false" ht="13.8" hidden="false" customHeight="false" outlineLevel="0" collapsed="false">
      <c r="A284" s="36" t="s">
        <v>287</v>
      </c>
      <c r="B284" s="36" t="s">
        <v>15</v>
      </c>
      <c r="C284" s="36" t="s">
        <v>29</v>
      </c>
      <c r="D284" s="37" t="s">
        <v>34</v>
      </c>
      <c r="E284" s="36" t="s">
        <v>18</v>
      </c>
      <c r="F284" s="38" t="n">
        <v>213.76</v>
      </c>
      <c r="G284" s="39" t="n">
        <f aca="false">H284/1.195</f>
        <v>26.2761506276151</v>
      </c>
      <c r="H284" s="39" t="n">
        <v>31.4</v>
      </c>
      <c r="I284" s="39" t="n">
        <f aca="false">H284*F284</f>
        <v>6712.064</v>
      </c>
      <c r="J284" s="18" t="n">
        <v>6712.064</v>
      </c>
    </row>
    <row r="285" customFormat="false" ht="13.8" hidden="false" customHeight="false" outlineLevel="0" collapsed="false">
      <c r="A285" s="19" t="s">
        <v>288</v>
      </c>
      <c r="B285" s="20" t="s">
        <v>36</v>
      </c>
      <c r="C285" s="20"/>
      <c r="D285" s="20"/>
      <c r="E285" s="20"/>
      <c r="F285" s="20"/>
      <c r="G285" s="20"/>
      <c r="H285" s="20"/>
      <c r="I285" s="21" t="n">
        <f aca="false">SUM(I286)</f>
        <v>2441.28</v>
      </c>
      <c r="J285" s="18"/>
    </row>
    <row r="286" customFormat="false" ht="27.6" hidden="false" customHeight="false" outlineLevel="0" collapsed="false">
      <c r="A286" s="40" t="s">
        <v>289</v>
      </c>
      <c r="B286" s="40" t="s">
        <v>15</v>
      </c>
      <c r="C286" s="40" t="s">
        <v>38</v>
      </c>
      <c r="D286" s="41" t="s">
        <v>39</v>
      </c>
      <c r="E286" s="40" t="s">
        <v>18</v>
      </c>
      <c r="F286" s="42" t="n">
        <v>6</v>
      </c>
      <c r="G286" s="43" t="n">
        <f aca="false">H286/1.195</f>
        <v>340.485355648536</v>
      </c>
      <c r="H286" s="43" t="n">
        <v>406.88</v>
      </c>
      <c r="I286" s="43" t="n">
        <f aca="false">H286*F286</f>
        <v>2441.28</v>
      </c>
      <c r="J286" s="18" t="n">
        <v>2441.28</v>
      </c>
    </row>
    <row r="287" customFormat="false" ht="13.8" hidden="false" customHeight="false" outlineLevel="0" collapsed="false">
      <c r="A287" s="7"/>
      <c r="B287" s="7"/>
      <c r="C287" s="7"/>
      <c r="D287" s="7"/>
      <c r="E287" s="7"/>
      <c r="F287" s="7"/>
      <c r="G287" s="7"/>
      <c r="H287" s="51" t="s">
        <v>290</v>
      </c>
      <c r="I287" s="52" t="n">
        <f aca="false">I275+I262+I249+I236+I222+I209+I196+I183+I170+I157+I144+I130+I116+I102+I88+I74+I60+I47+I33+I19+I6</f>
        <v>4508607.1574</v>
      </c>
      <c r="J287" s="5" t="n">
        <f aca="false">SUM(J6:J286)</f>
        <v>4508607.1574</v>
      </c>
    </row>
    <row r="288" customFormat="false" ht="51.8" hidden="false" customHeight="true" outlineLevel="0" collapsed="false">
      <c r="A288" s="53" t="s">
        <v>291</v>
      </c>
      <c r="B288" s="53"/>
      <c r="C288" s="53"/>
      <c r="D288" s="53"/>
      <c r="E288" s="53"/>
      <c r="F288" s="53"/>
      <c r="G288" s="53"/>
      <c r="H288" s="53"/>
      <c r="I288" s="53"/>
    </row>
    <row r="289" customFormat="false" ht="57.7" hidden="false" customHeight="true" outlineLevel="0" collapsed="false">
      <c r="A289" s="54" t="s">
        <v>292</v>
      </c>
      <c r="B289" s="54"/>
      <c r="C289" s="54"/>
      <c r="D289" s="54"/>
      <c r="E289" s="54"/>
      <c r="F289" s="54"/>
      <c r="G289" s="54"/>
      <c r="H289" s="54"/>
      <c r="I289" s="54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8">
    <mergeCell ref="A1:I1"/>
    <mergeCell ref="A2:I2"/>
    <mergeCell ref="A3:I3"/>
    <mergeCell ref="A6:G6"/>
    <mergeCell ref="B7:H7"/>
    <mergeCell ref="B16:H16"/>
    <mergeCell ref="A18:I18"/>
    <mergeCell ref="A19:G19"/>
    <mergeCell ref="B20:H20"/>
    <mergeCell ref="B30:H30"/>
    <mergeCell ref="A32:I32"/>
    <mergeCell ref="A33:G33"/>
    <mergeCell ref="B34:H34"/>
    <mergeCell ref="B44:H44"/>
    <mergeCell ref="A46:I46"/>
    <mergeCell ref="A47:G47"/>
    <mergeCell ref="B48:H48"/>
    <mergeCell ref="B57:H57"/>
    <mergeCell ref="A59:I59"/>
    <mergeCell ref="A60:G60"/>
    <mergeCell ref="B61:H61"/>
    <mergeCell ref="B71:H71"/>
    <mergeCell ref="A73:I73"/>
    <mergeCell ref="A74:G74"/>
    <mergeCell ref="B75:H75"/>
    <mergeCell ref="B85:H85"/>
    <mergeCell ref="A87:I87"/>
    <mergeCell ref="A88:G88"/>
    <mergeCell ref="B89:H89"/>
    <mergeCell ref="B99:H99"/>
    <mergeCell ref="A101:I101"/>
    <mergeCell ref="A102:G102"/>
    <mergeCell ref="B103:H103"/>
    <mergeCell ref="B113:H113"/>
    <mergeCell ref="A115:I115"/>
    <mergeCell ref="A116:G116"/>
    <mergeCell ref="B117:H117"/>
    <mergeCell ref="B127:H127"/>
    <mergeCell ref="A129:I129"/>
    <mergeCell ref="A130:G130"/>
    <mergeCell ref="B131:H131"/>
    <mergeCell ref="B141:H141"/>
    <mergeCell ref="A143:I143"/>
    <mergeCell ref="A144:G144"/>
    <mergeCell ref="B145:H145"/>
    <mergeCell ref="B154:H154"/>
    <mergeCell ref="A156:I156"/>
    <mergeCell ref="A157:G157"/>
    <mergeCell ref="B158:H158"/>
    <mergeCell ref="B167:H167"/>
    <mergeCell ref="A169:I169"/>
    <mergeCell ref="A170:G170"/>
    <mergeCell ref="B171:H171"/>
    <mergeCell ref="B180:H180"/>
    <mergeCell ref="A182:I182"/>
    <mergeCell ref="A183:G183"/>
    <mergeCell ref="B184:H184"/>
    <mergeCell ref="B193:H193"/>
    <mergeCell ref="A195:I195"/>
    <mergeCell ref="A196:G196"/>
    <mergeCell ref="B197:H197"/>
    <mergeCell ref="B206:H206"/>
    <mergeCell ref="A208:I208"/>
    <mergeCell ref="A209:G209"/>
    <mergeCell ref="B210:H210"/>
    <mergeCell ref="B219:H219"/>
    <mergeCell ref="A221:I221"/>
    <mergeCell ref="A222:G222"/>
    <mergeCell ref="B223:H223"/>
    <mergeCell ref="B233:H233"/>
    <mergeCell ref="A235:I235"/>
    <mergeCell ref="A236:G236"/>
    <mergeCell ref="B237:H237"/>
    <mergeCell ref="B246:H246"/>
    <mergeCell ref="A248:I248"/>
    <mergeCell ref="A249:G249"/>
    <mergeCell ref="B250:H250"/>
    <mergeCell ref="B259:H259"/>
    <mergeCell ref="A261:I261"/>
    <mergeCell ref="A262:G262"/>
    <mergeCell ref="B263:H263"/>
    <mergeCell ref="B272:H272"/>
    <mergeCell ref="A274:I274"/>
    <mergeCell ref="A275:G275"/>
    <mergeCell ref="B276:H276"/>
    <mergeCell ref="B285:H285"/>
    <mergeCell ref="A288:I288"/>
    <mergeCell ref="A289:I289"/>
  </mergeCells>
  <printOptions headings="false" gridLines="false" gridLinesSet="true" horizontalCentered="false" verticalCentered="false"/>
  <pageMargins left="0.511805555555556" right="0.511805555555556" top="0.511805555555556" bottom="0.511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20" zoomScaleNormal="120" zoomScalePageLayoutView="120" workbookViewId="0">
      <selection pane="topLeft" activeCell="A287" activeCellId="0" sqref="A287"/>
    </sheetView>
  </sheetViews>
  <sheetFormatPr defaultColWidth="8.5625" defaultRowHeight="13.8" zeroHeight="false" outlineLevelRow="0" outlineLevelCol="0"/>
  <cols>
    <col collapsed="false" customWidth="true" hidden="false" outlineLevel="0" max="1" min="1" style="1" width="9.17"/>
    <col collapsed="false" customWidth="true" hidden="false" outlineLevel="0" max="2" min="2" style="2" width="42.19"/>
    <col collapsed="false" customWidth="true" hidden="false" outlineLevel="0" max="3" min="3" style="3" width="7.5"/>
    <col collapsed="false" customWidth="true" hidden="false" outlineLevel="0" max="4" min="4" style="3" width="9.84"/>
    <col collapsed="false" customWidth="true" hidden="false" outlineLevel="0" max="5" min="5" style="4" width="11.43"/>
    <col collapsed="false" customWidth="true" hidden="false" outlineLevel="0" max="6" min="6" style="4" width="12.5"/>
    <col collapsed="false" customWidth="true" hidden="false" outlineLevel="0" max="7" min="7" style="55" width="16.43"/>
    <col collapsed="false" customWidth="true" hidden="false" outlineLevel="0" max="16381" min="16371" style="6" width="11.56"/>
    <col collapsed="false" customWidth="true" hidden="false" outlineLevel="0" max="16384" min="16382" style="6" width="11.53"/>
  </cols>
  <sheetData>
    <row r="1" customFormat="false" ht="90" hidden="false" customHeight="true" outlineLevel="0" collapsed="false">
      <c r="A1" s="7"/>
      <c r="B1" s="7"/>
      <c r="C1" s="7"/>
      <c r="D1" s="7"/>
      <c r="E1" s="7"/>
      <c r="F1" s="7"/>
    </row>
    <row r="2" customFormat="false" ht="22.5" hidden="false" customHeight="true" outlineLevel="0" collapsed="false">
      <c r="A2" s="8" t="s">
        <v>293</v>
      </c>
      <c r="B2" s="8"/>
      <c r="C2" s="8"/>
      <c r="D2" s="8"/>
      <c r="E2" s="8"/>
      <c r="F2" s="8"/>
    </row>
    <row r="3" customFormat="false" ht="18.75" hidden="false" customHeight="true" outlineLevel="0" collapsed="false">
      <c r="A3" s="9" t="s">
        <v>294</v>
      </c>
      <c r="B3" s="9"/>
      <c r="C3" s="9"/>
      <c r="D3" s="9"/>
      <c r="E3" s="9"/>
      <c r="F3" s="9"/>
    </row>
    <row r="4" customFormat="false" ht="13.8" hidden="false" customHeight="false" outlineLevel="0" collapsed="false">
      <c r="A4" s="12" t="s">
        <v>2</v>
      </c>
      <c r="B4" s="13" t="s">
        <v>5</v>
      </c>
      <c r="C4" s="13" t="s">
        <v>6</v>
      </c>
      <c r="D4" s="13" t="s">
        <v>7</v>
      </c>
      <c r="E4" s="14" t="s">
        <v>9</v>
      </c>
      <c r="F4" s="14" t="s">
        <v>10</v>
      </c>
    </row>
    <row r="5" customFormat="false" ht="13.8" hidden="false" customHeight="false" outlineLevel="0" collapsed="false">
      <c r="A5" s="15" t="s">
        <v>11</v>
      </c>
      <c r="B5" s="15"/>
      <c r="C5" s="15"/>
      <c r="D5" s="15"/>
      <c r="E5" s="16"/>
      <c r="F5" s="17"/>
    </row>
    <row r="6" customFormat="false" ht="13.8" hidden="false" customHeight="false" outlineLevel="0" collapsed="false">
      <c r="A6" s="19" t="s">
        <v>12</v>
      </c>
      <c r="B6" s="20"/>
      <c r="C6" s="20"/>
      <c r="D6" s="20"/>
      <c r="E6" s="20"/>
      <c r="F6" s="21"/>
    </row>
    <row r="7" customFormat="false" ht="13.8" hidden="false" customHeight="false" outlineLevel="0" collapsed="false">
      <c r="A7" s="22" t="s">
        <v>14</v>
      </c>
      <c r="B7" s="23" t="s">
        <v>17</v>
      </c>
      <c r="C7" s="22" t="s">
        <v>18</v>
      </c>
      <c r="D7" s="24" t="n">
        <v>754.58</v>
      </c>
      <c r="E7" s="25"/>
      <c r="F7" s="25"/>
    </row>
    <row r="8" customFormat="false" ht="13.8" hidden="false" customHeight="false" outlineLevel="0" collapsed="false">
      <c r="A8" s="26" t="s">
        <v>19</v>
      </c>
      <c r="B8" s="27" t="s">
        <v>20</v>
      </c>
      <c r="C8" s="26" t="s">
        <v>18</v>
      </c>
      <c r="D8" s="28" t="n">
        <v>458.9</v>
      </c>
      <c r="E8" s="29"/>
      <c r="F8" s="29"/>
    </row>
    <row r="9" customFormat="false" ht="13.8" hidden="false" customHeight="false" outlineLevel="0" collapsed="false">
      <c r="A9" s="30" t="s">
        <v>21</v>
      </c>
      <c r="B9" s="31" t="s">
        <v>22</v>
      </c>
      <c r="C9" s="30" t="s">
        <v>18</v>
      </c>
      <c r="D9" s="32" t="n">
        <v>1571.82</v>
      </c>
      <c r="E9" s="33"/>
      <c r="F9" s="33"/>
    </row>
    <row r="10" customFormat="false" ht="13.8" hidden="false" customHeight="false" outlineLevel="0" collapsed="false">
      <c r="A10" s="26" t="s">
        <v>23</v>
      </c>
      <c r="B10" s="27" t="s">
        <v>24</v>
      </c>
      <c r="C10" s="26" t="s">
        <v>18</v>
      </c>
      <c r="D10" s="28" t="n">
        <v>1027.4</v>
      </c>
      <c r="E10" s="29"/>
      <c r="F10" s="29"/>
    </row>
    <row r="11" customFormat="false" ht="13.8" hidden="false" customHeight="false" outlineLevel="0" collapsed="false">
      <c r="A11" s="30" t="s">
        <v>25</v>
      </c>
      <c r="B11" s="31" t="s">
        <v>27</v>
      </c>
      <c r="C11" s="30" t="s">
        <v>18</v>
      </c>
      <c r="D11" s="32" t="n">
        <v>826.53</v>
      </c>
      <c r="E11" s="33"/>
      <c r="F11" s="33"/>
    </row>
    <row r="12" customFormat="false" ht="15.65" hidden="false" customHeight="false" outlineLevel="0" collapsed="false">
      <c r="A12" s="26" t="s">
        <v>28</v>
      </c>
      <c r="B12" s="34" t="s">
        <v>30</v>
      </c>
      <c r="C12" s="26" t="s">
        <v>18</v>
      </c>
      <c r="D12" s="28" t="n">
        <v>1122.25</v>
      </c>
      <c r="E12" s="29"/>
      <c r="F12" s="29"/>
    </row>
    <row r="13" customFormat="false" ht="15.65" hidden="false" customHeight="false" outlineLevel="0" collapsed="false">
      <c r="A13" s="30" t="s">
        <v>31</v>
      </c>
      <c r="B13" s="35" t="s">
        <v>32</v>
      </c>
      <c r="C13" s="30" t="s">
        <v>18</v>
      </c>
      <c r="D13" s="32" t="n">
        <v>359.23</v>
      </c>
      <c r="E13" s="33"/>
      <c r="F13" s="33"/>
    </row>
    <row r="14" customFormat="false" ht="13.8" hidden="false" customHeight="false" outlineLevel="0" collapsed="false">
      <c r="A14" s="36" t="s">
        <v>33</v>
      </c>
      <c r="B14" s="37" t="s">
        <v>34</v>
      </c>
      <c r="C14" s="36" t="s">
        <v>18</v>
      </c>
      <c r="D14" s="38" t="n">
        <f aca="false">297.07</f>
        <v>297.07</v>
      </c>
      <c r="E14" s="39"/>
      <c r="F14" s="39"/>
    </row>
    <row r="15" customFormat="false" ht="13.8" hidden="false" customHeight="false" outlineLevel="0" collapsed="false">
      <c r="A15" s="19" t="s">
        <v>35</v>
      </c>
      <c r="B15" s="20"/>
      <c r="C15" s="20"/>
      <c r="D15" s="20"/>
      <c r="E15" s="20"/>
      <c r="F15" s="21"/>
    </row>
    <row r="16" customFormat="false" ht="29.15" hidden="false" customHeight="false" outlineLevel="0" collapsed="false">
      <c r="A16" s="40" t="s">
        <v>37</v>
      </c>
      <c r="B16" s="41" t="s">
        <v>39</v>
      </c>
      <c r="C16" s="40" t="s">
        <v>18</v>
      </c>
      <c r="D16" s="42" t="n">
        <v>2.25</v>
      </c>
      <c r="E16" s="43"/>
      <c r="F16" s="43"/>
    </row>
    <row r="17" customFormat="false" ht="13.8" hidden="false" customHeight="false" outlineLevel="0" collapsed="false">
      <c r="A17" s="7"/>
      <c r="B17" s="7"/>
      <c r="C17" s="7"/>
      <c r="D17" s="7"/>
      <c r="E17" s="7"/>
      <c r="F17" s="7"/>
    </row>
    <row r="18" customFormat="false" ht="13.8" hidden="false" customHeight="false" outlineLevel="0" collapsed="false">
      <c r="A18" s="15" t="s">
        <v>40</v>
      </c>
      <c r="B18" s="15"/>
      <c r="C18" s="15"/>
      <c r="D18" s="15"/>
      <c r="E18" s="16"/>
      <c r="F18" s="17"/>
    </row>
    <row r="19" customFormat="false" ht="13.8" hidden="false" customHeight="false" outlineLevel="0" collapsed="false">
      <c r="A19" s="19" t="s">
        <v>41</v>
      </c>
      <c r="B19" s="20"/>
      <c r="C19" s="20"/>
      <c r="D19" s="20"/>
      <c r="E19" s="20"/>
      <c r="F19" s="21"/>
    </row>
    <row r="20" customFormat="false" ht="13.8" hidden="false" customHeight="false" outlineLevel="0" collapsed="false">
      <c r="A20" s="22" t="s">
        <v>42</v>
      </c>
      <c r="B20" s="23" t="s">
        <v>17</v>
      </c>
      <c r="C20" s="22" t="s">
        <v>18</v>
      </c>
      <c r="D20" s="24" t="n">
        <v>1118.28</v>
      </c>
      <c r="E20" s="25"/>
      <c r="F20" s="25"/>
    </row>
    <row r="21" customFormat="false" ht="13.8" hidden="false" customHeight="false" outlineLevel="0" collapsed="false">
      <c r="A21" s="26" t="s">
        <v>43</v>
      </c>
      <c r="B21" s="27" t="s">
        <v>20</v>
      </c>
      <c r="C21" s="26" t="s">
        <v>18</v>
      </c>
      <c r="D21" s="28" t="n">
        <v>1002.71</v>
      </c>
      <c r="E21" s="29"/>
      <c r="F21" s="29"/>
    </row>
    <row r="22" customFormat="false" ht="13.8" hidden="false" customHeight="false" outlineLevel="0" collapsed="false">
      <c r="A22" s="30" t="s">
        <v>44</v>
      </c>
      <c r="B22" s="31" t="s">
        <v>22</v>
      </c>
      <c r="C22" s="30" t="s">
        <v>18</v>
      </c>
      <c r="D22" s="32" t="n">
        <v>1833.9</v>
      </c>
      <c r="E22" s="33"/>
      <c r="F22" s="33"/>
    </row>
    <row r="23" customFormat="false" ht="13.8" hidden="false" customHeight="false" outlineLevel="0" collapsed="false">
      <c r="A23" s="26" t="s">
        <v>45</v>
      </c>
      <c r="B23" s="27" t="s">
        <v>24</v>
      </c>
      <c r="C23" s="26" t="s">
        <v>18</v>
      </c>
      <c r="D23" s="28" t="n">
        <v>1577.14</v>
      </c>
      <c r="E23" s="29"/>
      <c r="F23" s="29"/>
    </row>
    <row r="24" customFormat="false" ht="13.8" hidden="false" customHeight="false" outlineLevel="0" collapsed="false">
      <c r="A24" s="30" t="s">
        <v>46</v>
      </c>
      <c r="B24" s="31" t="s">
        <v>27</v>
      </c>
      <c r="C24" s="30" t="s">
        <v>18</v>
      </c>
      <c r="D24" s="32" t="n">
        <v>2540.4</v>
      </c>
      <c r="E24" s="33"/>
      <c r="F24" s="33"/>
    </row>
    <row r="25" customFormat="false" ht="15.65" hidden="false" customHeight="false" outlineLevel="0" collapsed="false">
      <c r="A25" s="26" t="s">
        <v>47</v>
      </c>
      <c r="B25" s="34" t="s">
        <v>30</v>
      </c>
      <c r="C25" s="26" t="s">
        <v>18</v>
      </c>
      <c r="D25" s="28" t="n">
        <v>896.22</v>
      </c>
      <c r="E25" s="29"/>
      <c r="F25" s="29"/>
    </row>
    <row r="26" customFormat="false" ht="15.65" hidden="false" customHeight="false" outlineLevel="0" collapsed="false">
      <c r="A26" s="30" t="s">
        <v>48</v>
      </c>
      <c r="B26" s="35" t="s">
        <v>32</v>
      </c>
      <c r="C26" s="30" t="s">
        <v>18</v>
      </c>
      <c r="D26" s="32" t="n">
        <v>593.13</v>
      </c>
      <c r="E26" s="33"/>
      <c r="F26" s="33"/>
    </row>
    <row r="27" customFormat="false" ht="20.3" hidden="false" customHeight="false" outlineLevel="0" collapsed="false">
      <c r="A27" s="44" t="s">
        <v>49</v>
      </c>
      <c r="B27" s="34" t="s">
        <v>34</v>
      </c>
      <c r="C27" s="26" t="s">
        <v>18</v>
      </c>
      <c r="D27" s="28" t="n">
        <v>329.19</v>
      </c>
      <c r="E27" s="29"/>
      <c r="F27" s="29"/>
    </row>
    <row r="28" customFormat="false" ht="29.15" hidden="false" customHeight="false" outlineLevel="0" collapsed="false">
      <c r="A28" s="45" t="s">
        <v>50</v>
      </c>
      <c r="B28" s="47" t="s">
        <v>52</v>
      </c>
      <c r="C28" s="45" t="s">
        <v>18</v>
      </c>
      <c r="D28" s="48" t="n">
        <v>644.8</v>
      </c>
      <c r="E28" s="49"/>
      <c r="F28" s="49"/>
    </row>
    <row r="29" customFormat="false" ht="13.8" hidden="false" customHeight="false" outlineLevel="0" collapsed="false">
      <c r="A29" s="19" t="s">
        <v>53</v>
      </c>
      <c r="B29" s="20"/>
      <c r="C29" s="20"/>
      <c r="D29" s="20"/>
      <c r="E29" s="20"/>
      <c r="F29" s="21"/>
    </row>
    <row r="30" customFormat="false" ht="29.15" hidden="false" customHeight="false" outlineLevel="0" collapsed="false">
      <c r="A30" s="40" t="s">
        <v>54</v>
      </c>
      <c r="B30" s="41" t="s">
        <v>39</v>
      </c>
      <c r="C30" s="40" t="s">
        <v>18</v>
      </c>
      <c r="D30" s="42" t="n">
        <v>2.25</v>
      </c>
      <c r="E30" s="43"/>
      <c r="F30" s="43"/>
    </row>
    <row r="31" customFormat="false" ht="13.8" hidden="false" customHeight="false" outlineLevel="0" collapsed="false">
      <c r="A31" s="7"/>
      <c r="B31" s="7"/>
      <c r="C31" s="7"/>
      <c r="D31" s="7"/>
      <c r="E31" s="7"/>
      <c r="F31" s="7"/>
    </row>
    <row r="32" customFormat="false" ht="13.8" hidden="false" customHeight="false" outlineLevel="0" collapsed="false">
      <c r="A32" s="15" t="s">
        <v>55</v>
      </c>
      <c r="B32" s="15"/>
      <c r="C32" s="15"/>
      <c r="D32" s="15"/>
      <c r="E32" s="16"/>
      <c r="F32" s="17"/>
    </row>
    <row r="33" customFormat="false" ht="13.8" hidden="false" customHeight="false" outlineLevel="0" collapsed="false">
      <c r="A33" s="19" t="s">
        <v>56</v>
      </c>
      <c r="B33" s="20"/>
      <c r="C33" s="20"/>
      <c r="D33" s="20"/>
      <c r="E33" s="20"/>
      <c r="F33" s="21"/>
    </row>
    <row r="34" customFormat="false" ht="13.8" hidden="false" customHeight="false" outlineLevel="0" collapsed="false">
      <c r="A34" s="22" t="s">
        <v>56</v>
      </c>
      <c r="B34" s="23" t="s">
        <v>17</v>
      </c>
      <c r="C34" s="22" t="s">
        <v>18</v>
      </c>
      <c r="D34" s="24" t="n">
        <v>858.89</v>
      </c>
      <c r="E34" s="25"/>
      <c r="F34" s="25"/>
    </row>
    <row r="35" customFormat="false" ht="13.8" hidden="false" customHeight="false" outlineLevel="0" collapsed="false">
      <c r="A35" s="26" t="s">
        <v>57</v>
      </c>
      <c r="B35" s="27" t="s">
        <v>20</v>
      </c>
      <c r="C35" s="26" t="s">
        <v>18</v>
      </c>
      <c r="D35" s="28" t="n">
        <v>386.4</v>
      </c>
      <c r="E35" s="29"/>
      <c r="F35" s="29"/>
    </row>
    <row r="36" customFormat="false" ht="13.8" hidden="false" customHeight="false" outlineLevel="0" collapsed="false">
      <c r="A36" s="30" t="s">
        <v>58</v>
      </c>
      <c r="B36" s="31" t="s">
        <v>22</v>
      </c>
      <c r="C36" s="30" t="s">
        <v>18</v>
      </c>
      <c r="D36" s="32" t="n">
        <v>1751.63</v>
      </c>
      <c r="E36" s="33"/>
      <c r="F36" s="33"/>
    </row>
    <row r="37" customFormat="false" ht="13.8" hidden="false" customHeight="false" outlineLevel="0" collapsed="false">
      <c r="A37" s="26" t="s">
        <v>59</v>
      </c>
      <c r="B37" s="27" t="s">
        <v>24</v>
      </c>
      <c r="C37" s="26" t="s">
        <v>18</v>
      </c>
      <c r="D37" s="28" t="n">
        <v>786.51</v>
      </c>
      <c r="E37" s="29"/>
      <c r="F37" s="29"/>
    </row>
    <row r="38" customFormat="false" ht="13.8" hidden="false" customHeight="false" outlineLevel="0" collapsed="false">
      <c r="A38" s="30" t="s">
        <v>60</v>
      </c>
      <c r="B38" s="31" t="s">
        <v>27</v>
      </c>
      <c r="C38" s="30" t="s">
        <v>18</v>
      </c>
      <c r="D38" s="32" t="n">
        <v>1473.13</v>
      </c>
      <c r="E38" s="33"/>
      <c r="F38" s="33"/>
    </row>
    <row r="39" customFormat="false" ht="15.65" hidden="false" customHeight="false" outlineLevel="0" collapsed="false">
      <c r="A39" s="26" t="s">
        <v>61</v>
      </c>
      <c r="B39" s="34" t="s">
        <v>30</v>
      </c>
      <c r="C39" s="26" t="s">
        <v>18</v>
      </c>
      <c r="D39" s="28" t="n">
        <v>822.43</v>
      </c>
      <c r="E39" s="29"/>
      <c r="F39" s="29"/>
    </row>
    <row r="40" customFormat="false" ht="15.65" hidden="false" customHeight="false" outlineLevel="0" collapsed="false">
      <c r="A40" s="30" t="s">
        <v>62</v>
      </c>
      <c r="B40" s="35" t="s">
        <v>32</v>
      </c>
      <c r="C40" s="30" t="s">
        <v>18</v>
      </c>
      <c r="D40" s="32" t="n">
        <v>480.68</v>
      </c>
      <c r="E40" s="33"/>
      <c r="F40" s="33"/>
    </row>
    <row r="41" customFormat="false" ht="20.3" hidden="false" customHeight="false" outlineLevel="0" collapsed="false">
      <c r="A41" s="26" t="s">
        <v>63</v>
      </c>
      <c r="B41" s="34" t="s">
        <v>34</v>
      </c>
      <c r="C41" s="26" t="s">
        <v>18</v>
      </c>
      <c r="D41" s="28" t="n">
        <v>330.76</v>
      </c>
      <c r="E41" s="29"/>
      <c r="F41" s="29"/>
    </row>
    <row r="42" customFormat="false" ht="29.15" hidden="false" customHeight="false" outlineLevel="0" collapsed="false">
      <c r="A42" s="45" t="s">
        <v>64</v>
      </c>
      <c r="B42" s="47" t="s">
        <v>52</v>
      </c>
      <c r="C42" s="45" t="s">
        <v>18</v>
      </c>
      <c r="D42" s="48" t="n">
        <v>383.49</v>
      </c>
      <c r="E42" s="49"/>
      <c r="F42" s="49"/>
    </row>
    <row r="43" customFormat="false" ht="13.8" hidden="false" customHeight="false" outlineLevel="0" collapsed="false">
      <c r="A43" s="19" t="s">
        <v>65</v>
      </c>
      <c r="B43" s="20"/>
      <c r="C43" s="20"/>
      <c r="D43" s="20"/>
      <c r="E43" s="20"/>
      <c r="F43" s="21"/>
    </row>
    <row r="44" customFormat="false" ht="29.15" hidden="false" customHeight="false" outlineLevel="0" collapsed="false">
      <c r="A44" s="40" t="s">
        <v>66</v>
      </c>
      <c r="B44" s="41" t="s">
        <v>39</v>
      </c>
      <c r="C44" s="40" t="s">
        <v>18</v>
      </c>
      <c r="D44" s="42" t="n">
        <v>2.25</v>
      </c>
      <c r="E44" s="43"/>
      <c r="F44" s="43"/>
    </row>
    <row r="45" customFormat="false" ht="13.8" hidden="false" customHeight="false" outlineLevel="0" collapsed="false">
      <c r="A45" s="7"/>
      <c r="B45" s="7"/>
      <c r="C45" s="7"/>
      <c r="D45" s="7"/>
      <c r="E45" s="7"/>
      <c r="F45" s="7"/>
    </row>
    <row r="46" customFormat="false" ht="13.8" hidden="false" customHeight="false" outlineLevel="0" collapsed="false">
      <c r="A46" s="15" t="s">
        <v>67</v>
      </c>
      <c r="B46" s="15"/>
      <c r="C46" s="15"/>
      <c r="D46" s="15"/>
      <c r="E46" s="16"/>
      <c r="F46" s="17"/>
    </row>
    <row r="47" customFormat="false" ht="13.8" hidden="false" customHeight="false" outlineLevel="0" collapsed="false">
      <c r="A47" s="19" t="s">
        <v>68</v>
      </c>
      <c r="B47" s="20"/>
      <c r="C47" s="20"/>
      <c r="D47" s="20"/>
      <c r="E47" s="20"/>
      <c r="F47" s="21"/>
    </row>
    <row r="48" customFormat="false" ht="13.8" hidden="false" customHeight="false" outlineLevel="0" collapsed="false">
      <c r="A48" s="22" t="s">
        <v>69</v>
      </c>
      <c r="B48" s="23" t="s">
        <v>17</v>
      </c>
      <c r="C48" s="22" t="s">
        <v>18</v>
      </c>
      <c r="D48" s="24" t="n">
        <v>1210.33</v>
      </c>
      <c r="E48" s="25"/>
      <c r="F48" s="25"/>
    </row>
    <row r="49" customFormat="false" ht="13.8" hidden="false" customHeight="false" outlineLevel="0" collapsed="false">
      <c r="A49" s="26" t="s">
        <v>70</v>
      </c>
      <c r="B49" s="27" t="s">
        <v>20</v>
      </c>
      <c r="C49" s="26" t="s">
        <v>18</v>
      </c>
      <c r="D49" s="28" t="n">
        <v>860.61</v>
      </c>
      <c r="E49" s="29"/>
      <c r="F49" s="29"/>
    </row>
    <row r="50" customFormat="false" ht="13.8" hidden="false" customHeight="false" outlineLevel="0" collapsed="false">
      <c r="A50" s="30" t="s">
        <v>71</v>
      </c>
      <c r="B50" s="31" t="s">
        <v>22</v>
      </c>
      <c r="C50" s="30" t="s">
        <v>18</v>
      </c>
      <c r="D50" s="32" t="n">
        <v>1614.63</v>
      </c>
      <c r="E50" s="33"/>
      <c r="F50" s="33"/>
    </row>
    <row r="51" customFormat="false" ht="13.8" hidden="false" customHeight="false" outlineLevel="0" collapsed="false">
      <c r="A51" s="26" t="s">
        <v>72</v>
      </c>
      <c r="B51" s="27" t="s">
        <v>24</v>
      </c>
      <c r="C51" s="26" t="s">
        <v>18</v>
      </c>
      <c r="D51" s="28" t="n">
        <v>1435.36</v>
      </c>
      <c r="E51" s="29"/>
      <c r="F51" s="29"/>
    </row>
    <row r="52" customFormat="false" ht="13.8" hidden="false" customHeight="false" outlineLevel="0" collapsed="false">
      <c r="A52" s="30" t="s">
        <v>73</v>
      </c>
      <c r="B52" s="31" t="s">
        <v>27</v>
      </c>
      <c r="C52" s="30" t="s">
        <v>18</v>
      </c>
      <c r="D52" s="32" t="n">
        <v>1143.11</v>
      </c>
      <c r="E52" s="33"/>
      <c r="F52" s="33"/>
    </row>
    <row r="53" customFormat="false" ht="15.65" hidden="false" customHeight="false" outlineLevel="0" collapsed="false">
      <c r="A53" s="26" t="s">
        <v>74</v>
      </c>
      <c r="B53" s="34" t="s">
        <v>30</v>
      </c>
      <c r="C53" s="26" t="s">
        <v>18</v>
      </c>
      <c r="D53" s="28" t="n">
        <v>941.11</v>
      </c>
      <c r="E53" s="29"/>
      <c r="F53" s="29"/>
    </row>
    <row r="54" customFormat="false" ht="15.65" hidden="false" customHeight="false" outlineLevel="0" collapsed="false">
      <c r="A54" s="30" t="s">
        <v>75</v>
      </c>
      <c r="B54" s="35" t="s">
        <v>32</v>
      </c>
      <c r="C54" s="30" t="s">
        <v>18</v>
      </c>
      <c r="D54" s="32" t="n">
        <v>587.06</v>
      </c>
      <c r="E54" s="33"/>
      <c r="F54" s="33"/>
    </row>
    <row r="55" customFormat="false" ht="13.8" hidden="false" customHeight="false" outlineLevel="0" collapsed="false">
      <c r="A55" s="36" t="s">
        <v>76</v>
      </c>
      <c r="B55" s="37" t="s">
        <v>34</v>
      </c>
      <c r="C55" s="36" t="s">
        <v>18</v>
      </c>
      <c r="D55" s="38" t="n">
        <v>293.97</v>
      </c>
      <c r="E55" s="39"/>
      <c r="F55" s="39"/>
    </row>
    <row r="56" customFormat="false" ht="13.8" hidden="false" customHeight="false" outlineLevel="0" collapsed="false">
      <c r="A56" s="19" t="s">
        <v>77</v>
      </c>
      <c r="B56" s="20"/>
      <c r="C56" s="20"/>
      <c r="D56" s="20"/>
      <c r="E56" s="20"/>
      <c r="F56" s="21"/>
    </row>
    <row r="57" customFormat="false" ht="29.15" hidden="false" customHeight="false" outlineLevel="0" collapsed="false">
      <c r="A57" s="40" t="s">
        <v>78</v>
      </c>
      <c r="B57" s="41" t="s">
        <v>39</v>
      </c>
      <c r="C57" s="40" t="s">
        <v>18</v>
      </c>
      <c r="D57" s="42" t="n">
        <v>2.25</v>
      </c>
      <c r="E57" s="43"/>
      <c r="F57" s="43"/>
    </row>
    <row r="58" customFormat="false" ht="13.8" hidden="false" customHeight="false" outlineLevel="0" collapsed="false">
      <c r="A58" s="7"/>
      <c r="B58" s="7"/>
      <c r="C58" s="7"/>
      <c r="D58" s="7"/>
      <c r="E58" s="7"/>
      <c r="F58" s="7"/>
    </row>
    <row r="59" customFormat="false" ht="13.8" hidden="false" customHeight="false" outlineLevel="0" collapsed="false">
      <c r="A59" s="15" t="s">
        <v>79</v>
      </c>
      <c r="B59" s="15"/>
      <c r="C59" s="15"/>
      <c r="D59" s="15"/>
      <c r="E59" s="16"/>
      <c r="F59" s="17"/>
    </row>
    <row r="60" customFormat="false" ht="13.8" hidden="false" customHeight="false" outlineLevel="0" collapsed="false">
      <c r="A60" s="19" t="s">
        <v>80</v>
      </c>
      <c r="B60" s="20"/>
      <c r="C60" s="20"/>
      <c r="D60" s="20"/>
      <c r="E60" s="20"/>
      <c r="F60" s="21"/>
    </row>
    <row r="61" customFormat="false" ht="13.8" hidden="false" customHeight="false" outlineLevel="0" collapsed="false">
      <c r="A61" s="22" t="s">
        <v>81</v>
      </c>
      <c r="B61" s="23" t="s">
        <v>17</v>
      </c>
      <c r="C61" s="22" t="s">
        <v>18</v>
      </c>
      <c r="D61" s="24" t="n">
        <v>932.04</v>
      </c>
      <c r="E61" s="25"/>
      <c r="F61" s="25"/>
    </row>
    <row r="62" customFormat="false" ht="13.8" hidden="false" customHeight="false" outlineLevel="0" collapsed="false">
      <c r="A62" s="26" t="s">
        <v>82</v>
      </c>
      <c r="B62" s="27" t="s">
        <v>20</v>
      </c>
      <c r="C62" s="26" t="s">
        <v>18</v>
      </c>
      <c r="D62" s="28" t="n">
        <v>1271.63</v>
      </c>
      <c r="E62" s="29"/>
      <c r="F62" s="29"/>
    </row>
    <row r="63" customFormat="false" ht="13.8" hidden="false" customHeight="false" outlineLevel="0" collapsed="false">
      <c r="A63" s="30" t="s">
        <v>83</v>
      </c>
      <c r="B63" s="31" t="s">
        <v>22</v>
      </c>
      <c r="C63" s="30" t="s">
        <v>18</v>
      </c>
      <c r="D63" s="32" t="n">
        <v>1570.62</v>
      </c>
      <c r="E63" s="33"/>
      <c r="F63" s="33"/>
    </row>
    <row r="64" customFormat="false" ht="13.8" hidden="false" customHeight="false" outlineLevel="0" collapsed="false">
      <c r="A64" s="26" t="s">
        <v>84</v>
      </c>
      <c r="B64" s="27" t="s">
        <v>24</v>
      </c>
      <c r="C64" s="26" t="s">
        <v>18</v>
      </c>
      <c r="D64" s="28" t="n">
        <v>1366.54</v>
      </c>
      <c r="E64" s="29"/>
      <c r="F64" s="29"/>
    </row>
    <row r="65" customFormat="false" ht="13.8" hidden="false" customHeight="false" outlineLevel="0" collapsed="false">
      <c r="A65" s="30" t="s">
        <v>85</v>
      </c>
      <c r="B65" s="31" t="s">
        <v>27</v>
      </c>
      <c r="C65" s="30" t="s">
        <v>18</v>
      </c>
      <c r="D65" s="32" t="n">
        <v>1741.68</v>
      </c>
      <c r="E65" s="33"/>
      <c r="F65" s="33"/>
    </row>
    <row r="66" customFormat="false" ht="15.65" hidden="false" customHeight="false" outlineLevel="0" collapsed="false">
      <c r="A66" s="26" t="s">
        <v>86</v>
      </c>
      <c r="B66" s="34" t="s">
        <v>30</v>
      </c>
      <c r="C66" s="26" t="s">
        <v>18</v>
      </c>
      <c r="D66" s="28" t="n">
        <v>959.32</v>
      </c>
      <c r="E66" s="29"/>
      <c r="F66" s="29"/>
    </row>
    <row r="67" customFormat="false" ht="15.65" hidden="false" customHeight="false" outlineLevel="0" collapsed="false">
      <c r="A67" s="30" t="s">
        <v>87</v>
      </c>
      <c r="B67" s="35" t="s">
        <v>32</v>
      </c>
      <c r="C67" s="30" t="s">
        <v>18</v>
      </c>
      <c r="D67" s="32" t="n">
        <v>693.32</v>
      </c>
      <c r="E67" s="33"/>
      <c r="F67" s="33"/>
    </row>
    <row r="68" customFormat="false" ht="20.3" hidden="false" customHeight="false" outlineLevel="0" collapsed="false">
      <c r="A68" s="26" t="s">
        <v>88</v>
      </c>
      <c r="B68" s="34" t="s">
        <v>34</v>
      </c>
      <c r="C68" s="26" t="s">
        <v>18</v>
      </c>
      <c r="D68" s="28" t="n">
        <v>348.3</v>
      </c>
      <c r="E68" s="29"/>
      <c r="F68" s="29"/>
    </row>
    <row r="69" customFormat="false" ht="29.15" hidden="false" customHeight="false" outlineLevel="0" collapsed="false">
      <c r="A69" s="45" t="s">
        <v>89</v>
      </c>
      <c r="B69" s="47" t="s">
        <v>52</v>
      </c>
      <c r="C69" s="45" t="s">
        <v>18</v>
      </c>
      <c r="D69" s="48" t="n">
        <v>619.84</v>
      </c>
      <c r="E69" s="49"/>
      <c r="F69" s="49"/>
    </row>
    <row r="70" customFormat="false" ht="13.8" hidden="false" customHeight="false" outlineLevel="0" collapsed="false">
      <c r="A70" s="19" t="s">
        <v>90</v>
      </c>
      <c r="B70" s="20"/>
      <c r="C70" s="20"/>
      <c r="D70" s="20"/>
      <c r="E70" s="20"/>
      <c r="F70" s="21"/>
    </row>
    <row r="71" customFormat="false" ht="29.15" hidden="false" customHeight="false" outlineLevel="0" collapsed="false">
      <c r="A71" s="40" t="s">
        <v>91</v>
      </c>
      <c r="B71" s="41" t="s">
        <v>39</v>
      </c>
      <c r="C71" s="40" t="s">
        <v>18</v>
      </c>
      <c r="D71" s="42" t="n">
        <v>2.25</v>
      </c>
      <c r="E71" s="43"/>
      <c r="F71" s="43"/>
    </row>
    <row r="72" customFormat="false" ht="13.8" hidden="false" customHeight="false" outlineLevel="0" collapsed="false">
      <c r="A72" s="7"/>
      <c r="B72" s="7"/>
      <c r="C72" s="7"/>
      <c r="D72" s="7"/>
      <c r="E72" s="7"/>
      <c r="F72" s="7"/>
    </row>
    <row r="73" customFormat="false" ht="13.8" hidden="false" customHeight="false" outlineLevel="0" collapsed="false">
      <c r="A73" s="15" t="s">
        <v>92</v>
      </c>
      <c r="B73" s="15"/>
      <c r="C73" s="15"/>
      <c r="D73" s="15"/>
      <c r="E73" s="16"/>
      <c r="F73" s="17"/>
    </row>
    <row r="74" customFormat="false" ht="13.8" hidden="false" customHeight="false" outlineLevel="0" collapsed="false">
      <c r="A74" s="19" t="s">
        <v>93</v>
      </c>
      <c r="B74" s="20"/>
      <c r="C74" s="20"/>
      <c r="D74" s="20"/>
      <c r="E74" s="20"/>
      <c r="F74" s="21"/>
    </row>
    <row r="75" customFormat="false" ht="13.8" hidden="false" customHeight="false" outlineLevel="0" collapsed="false">
      <c r="A75" s="22" t="s">
        <v>94</v>
      </c>
      <c r="B75" s="23" t="s">
        <v>17</v>
      </c>
      <c r="C75" s="22" t="s">
        <v>18</v>
      </c>
      <c r="D75" s="24" t="n">
        <v>1306.6</v>
      </c>
      <c r="E75" s="25"/>
      <c r="F75" s="25"/>
    </row>
    <row r="76" customFormat="false" ht="13.8" hidden="false" customHeight="false" outlineLevel="0" collapsed="false">
      <c r="A76" s="26" t="s">
        <v>95</v>
      </c>
      <c r="B76" s="27" t="s">
        <v>20</v>
      </c>
      <c r="C76" s="26" t="s">
        <v>18</v>
      </c>
      <c r="D76" s="28" t="n">
        <v>2580.32</v>
      </c>
      <c r="E76" s="29"/>
      <c r="F76" s="29"/>
    </row>
    <row r="77" customFormat="false" ht="13.8" hidden="false" customHeight="false" outlineLevel="0" collapsed="false">
      <c r="A77" s="30" t="s">
        <v>96</v>
      </c>
      <c r="B77" s="31" t="s">
        <v>22</v>
      </c>
      <c r="C77" s="30" t="s">
        <v>18</v>
      </c>
      <c r="D77" s="32" t="n">
        <v>1889.85</v>
      </c>
      <c r="E77" s="33"/>
      <c r="F77" s="33"/>
    </row>
    <row r="78" customFormat="false" ht="13.8" hidden="false" customHeight="false" outlineLevel="0" collapsed="false">
      <c r="A78" s="26" t="s">
        <v>97</v>
      </c>
      <c r="B78" s="27" t="s">
        <v>24</v>
      </c>
      <c r="C78" s="26" t="s">
        <v>18</v>
      </c>
      <c r="D78" s="28" t="n">
        <v>1892.02</v>
      </c>
      <c r="E78" s="29"/>
      <c r="F78" s="29"/>
    </row>
    <row r="79" customFormat="false" ht="13.8" hidden="false" customHeight="false" outlineLevel="0" collapsed="false">
      <c r="A79" s="30" t="s">
        <v>98</v>
      </c>
      <c r="B79" s="31" t="s">
        <v>27</v>
      </c>
      <c r="C79" s="30" t="s">
        <v>18</v>
      </c>
      <c r="D79" s="32" t="n">
        <v>2860.39</v>
      </c>
      <c r="E79" s="33"/>
      <c r="F79" s="33"/>
    </row>
    <row r="80" customFormat="false" ht="15.65" hidden="false" customHeight="false" outlineLevel="0" collapsed="false">
      <c r="A80" s="26" t="s">
        <v>99</v>
      </c>
      <c r="B80" s="34" t="s">
        <v>30</v>
      </c>
      <c r="C80" s="26" t="s">
        <v>18</v>
      </c>
      <c r="D80" s="28" t="n">
        <v>1370.57</v>
      </c>
      <c r="E80" s="29"/>
      <c r="F80" s="29"/>
    </row>
    <row r="81" customFormat="false" ht="15.65" hidden="false" customHeight="false" outlineLevel="0" collapsed="false">
      <c r="A81" s="30" t="s">
        <v>100</v>
      </c>
      <c r="B81" s="35" t="s">
        <v>32</v>
      </c>
      <c r="C81" s="30" t="s">
        <v>18</v>
      </c>
      <c r="D81" s="32" t="n">
        <v>929.15</v>
      </c>
      <c r="E81" s="33"/>
      <c r="F81" s="33"/>
    </row>
    <row r="82" customFormat="false" ht="20.3" hidden="false" customHeight="false" outlineLevel="0" collapsed="false">
      <c r="A82" s="26" t="s">
        <v>101</v>
      </c>
      <c r="B82" s="34" t="s">
        <v>34</v>
      </c>
      <c r="C82" s="26" t="s">
        <v>18</v>
      </c>
      <c r="D82" s="28" t="n">
        <v>441.45</v>
      </c>
      <c r="E82" s="29"/>
      <c r="F82" s="29"/>
    </row>
    <row r="83" customFormat="false" ht="29.15" hidden="false" customHeight="false" outlineLevel="0" collapsed="false">
      <c r="A83" s="45" t="s">
        <v>102</v>
      </c>
      <c r="B83" s="47" t="s">
        <v>52</v>
      </c>
      <c r="C83" s="45" t="s">
        <v>18</v>
      </c>
      <c r="D83" s="48" t="n">
        <v>640.7</v>
      </c>
      <c r="E83" s="49"/>
      <c r="F83" s="49"/>
    </row>
    <row r="84" customFormat="false" ht="13.8" hidden="false" customHeight="false" outlineLevel="0" collapsed="false">
      <c r="A84" s="19" t="s">
        <v>103</v>
      </c>
      <c r="B84" s="20"/>
      <c r="C84" s="20"/>
      <c r="D84" s="20"/>
      <c r="E84" s="20"/>
      <c r="F84" s="21"/>
    </row>
    <row r="85" customFormat="false" ht="29.15" hidden="false" customHeight="false" outlineLevel="0" collapsed="false">
      <c r="A85" s="40" t="s">
        <v>104</v>
      </c>
      <c r="B85" s="41" t="s">
        <v>39</v>
      </c>
      <c r="C85" s="40" t="s">
        <v>18</v>
      </c>
      <c r="D85" s="42" t="n">
        <v>2.25</v>
      </c>
      <c r="E85" s="43"/>
      <c r="F85" s="43"/>
    </row>
    <row r="86" customFormat="false" ht="13.8" hidden="false" customHeight="false" outlineLevel="0" collapsed="false">
      <c r="A86" s="7"/>
      <c r="B86" s="7"/>
      <c r="C86" s="7"/>
      <c r="D86" s="7"/>
      <c r="E86" s="7"/>
      <c r="F86" s="7"/>
    </row>
    <row r="87" customFormat="false" ht="13.8" hidden="false" customHeight="false" outlineLevel="0" collapsed="false">
      <c r="A87" s="15" t="s">
        <v>105</v>
      </c>
      <c r="B87" s="15"/>
      <c r="C87" s="15"/>
      <c r="D87" s="15"/>
      <c r="E87" s="16"/>
      <c r="F87" s="17"/>
    </row>
    <row r="88" customFormat="false" ht="13.8" hidden="false" customHeight="false" outlineLevel="0" collapsed="false">
      <c r="A88" s="19" t="s">
        <v>106</v>
      </c>
      <c r="B88" s="20"/>
      <c r="C88" s="20"/>
      <c r="D88" s="20"/>
      <c r="E88" s="20"/>
      <c r="F88" s="21"/>
    </row>
    <row r="89" customFormat="false" ht="13.8" hidden="false" customHeight="false" outlineLevel="0" collapsed="false">
      <c r="A89" s="22" t="s">
        <v>107</v>
      </c>
      <c r="B89" s="23" t="s">
        <v>17</v>
      </c>
      <c r="C89" s="22" t="s">
        <v>18</v>
      </c>
      <c r="D89" s="24" t="n">
        <v>950.87</v>
      </c>
      <c r="E89" s="25"/>
      <c r="F89" s="25"/>
    </row>
    <row r="90" customFormat="false" ht="13.8" hidden="false" customHeight="false" outlineLevel="0" collapsed="false">
      <c r="A90" s="26" t="s">
        <v>108</v>
      </c>
      <c r="B90" s="27" t="s">
        <v>20</v>
      </c>
      <c r="C90" s="26" t="s">
        <v>18</v>
      </c>
      <c r="D90" s="28" t="n">
        <v>1366.27</v>
      </c>
      <c r="E90" s="29"/>
      <c r="F90" s="29"/>
    </row>
    <row r="91" customFormat="false" ht="13.8" hidden="false" customHeight="false" outlineLevel="0" collapsed="false">
      <c r="A91" s="30" t="s">
        <v>109</v>
      </c>
      <c r="B91" s="31" t="s">
        <v>22</v>
      </c>
      <c r="C91" s="30" t="s">
        <v>18</v>
      </c>
      <c r="D91" s="32" t="n">
        <v>1553.5</v>
      </c>
      <c r="E91" s="33"/>
      <c r="F91" s="33"/>
    </row>
    <row r="92" customFormat="false" ht="13.8" hidden="false" customHeight="false" outlineLevel="0" collapsed="false">
      <c r="A92" s="26" t="s">
        <v>110</v>
      </c>
      <c r="B92" s="27" t="s">
        <v>24</v>
      </c>
      <c r="C92" s="26" t="s">
        <v>18</v>
      </c>
      <c r="D92" s="28" t="n">
        <v>1473.03</v>
      </c>
      <c r="E92" s="29"/>
      <c r="F92" s="29"/>
    </row>
    <row r="93" customFormat="false" ht="13.8" hidden="false" customHeight="false" outlineLevel="0" collapsed="false">
      <c r="A93" s="30" t="s">
        <v>111</v>
      </c>
      <c r="B93" s="31" t="s">
        <v>27</v>
      </c>
      <c r="C93" s="30" t="s">
        <v>18</v>
      </c>
      <c r="D93" s="32" t="n">
        <v>3330.45</v>
      </c>
      <c r="E93" s="33"/>
      <c r="F93" s="33"/>
    </row>
    <row r="94" customFormat="false" ht="15.65" hidden="false" customHeight="false" outlineLevel="0" collapsed="false">
      <c r="A94" s="26" t="s">
        <v>112</v>
      </c>
      <c r="B94" s="34" t="s">
        <v>30</v>
      </c>
      <c r="C94" s="26" t="s">
        <v>18</v>
      </c>
      <c r="D94" s="28" t="n">
        <v>1132.05</v>
      </c>
      <c r="E94" s="29"/>
      <c r="F94" s="29"/>
    </row>
    <row r="95" customFormat="false" ht="15.65" hidden="false" customHeight="false" outlineLevel="0" collapsed="false">
      <c r="A95" s="30" t="s">
        <v>113</v>
      </c>
      <c r="B95" s="35" t="s">
        <v>32</v>
      </c>
      <c r="C95" s="30" t="s">
        <v>18</v>
      </c>
      <c r="D95" s="32" t="n">
        <v>1734.98</v>
      </c>
      <c r="E95" s="33"/>
      <c r="F95" s="33"/>
    </row>
    <row r="96" customFormat="false" ht="20.3" hidden="false" customHeight="false" outlineLevel="0" collapsed="false">
      <c r="A96" s="26" t="s">
        <v>114</v>
      </c>
      <c r="B96" s="34" t="s">
        <v>34</v>
      </c>
      <c r="C96" s="26" t="s">
        <v>18</v>
      </c>
      <c r="D96" s="28" t="n">
        <v>295.41</v>
      </c>
      <c r="E96" s="29"/>
      <c r="F96" s="29"/>
    </row>
    <row r="97" customFormat="false" ht="29.15" hidden="false" customHeight="false" outlineLevel="0" collapsed="false">
      <c r="A97" s="45" t="s">
        <v>115</v>
      </c>
      <c r="B97" s="47" t="s">
        <v>52</v>
      </c>
      <c r="C97" s="45" t="s">
        <v>18</v>
      </c>
      <c r="D97" s="48" t="n">
        <v>736.75</v>
      </c>
      <c r="E97" s="49"/>
      <c r="F97" s="49"/>
    </row>
    <row r="98" customFormat="false" ht="13.8" hidden="false" customHeight="false" outlineLevel="0" collapsed="false">
      <c r="A98" s="19" t="s">
        <v>116</v>
      </c>
      <c r="B98" s="20"/>
      <c r="C98" s="20"/>
      <c r="D98" s="20"/>
      <c r="E98" s="20"/>
      <c r="F98" s="21"/>
    </row>
    <row r="99" customFormat="false" ht="29.15" hidden="false" customHeight="false" outlineLevel="0" collapsed="false">
      <c r="A99" s="40" t="s">
        <v>117</v>
      </c>
      <c r="B99" s="41" t="s">
        <v>39</v>
      </c>
      <c r="C99" s="40" t="s">
        <v>18</v>
      </c>
      <c r="D99" s="42" t="n">
        <v>2.25</v>
      </c>
      <c r="E99" s="43"/>
      <c r="F99" s="43"/>
    </row>
    <row r="100" customFormat="false" ht="13.8" hidden="false" customHeight="false" outlineLevel="0" collapsed="false">
      <c r="A100" s="7"/>
      <c r="B100" s="7"/>
      <c r="C100" s="7"/>
      <c r="D100" s="7"/>
      <c r="E100" s="7"/>
      <c r="F100" s="7"/>
    </row>
    <row r="101" customFormat="false" ht="13.8" hidden="false" customHeight="false" outlineLevel="0" collapsed="false">
      <c r="A101" s="15" t="s">
        <v>118</v>
      </c>
      <c r="B101" s="15"/>
      <c r="C101" s="15"/>
      <c r="D101" s="15"/>
      <c r="E101" s="16"/>
      <c r="F101" s="17"/>
    </row>
    <row r="102" customFormat="false" ht="13.8" hidden="false" customHeight="false" outlineLevel="0" collapsed="false">
      <c r="A102" s="19" t="s">
        <v>119</v>
      </c>
      <c r="B102" s="20"/>
      <c r="C102" s="20"/>
      <c r="D102" s="20"/>
      <c r="E102" s="20"/>
      <c r="F102" s="21"/>
    </row>
    <row r="103" customFormat="false" ht="13.8" hidden="false" customHeight="false" outlineLevel="0" collapsed="false">
      <c r="A103" s="22" t="s">
        <v>120</v>
      </c>
      <c r="B103" s="23" t="s">
        <v>17</v>
      </c>
      <c r="C103" s="22" t="s">
        <v>18</v>
      </c>
      <c r="D103" s="24" t="n">
        <v>898.81</v>
      </c>
      <c r="E103" s="25"/>
      <c r="F103" s="25"/>
    </row>
    <row r="104" customFormat="false" ht="13.8" hidden="false" customHeight="false" outlineLevel="0" collapsed="false">
      <c r="A104" s="26" t="s">
        <v>121</v>
      </c>
      <c r="B104" s="27" t="s">
        <v>20</v>
      </c>
      <c r="C104" s="26" t="s">
        <v>18</v>
      </c>
      <c r="D104" s="28" t="n">
        <v>959.15</v>
      </c>
      <c r="E104" s="29"/>
      <c r="F104" s="29"/>
    </row>
    <row r="105" customFormat="false" ht="13.8" hidden="false" customHeight="false" outlineLevel="0" collapsed="false">
      <c r="A105" s="30" t="s">
        <v>122</v>
      </c>
      <c r="B105" s="31" t="s">
        <v>22</v>
      </c>
      <c r="C105" s="30" t="s">
        <v>18</v>
      </c>
      <c r="D105" s="32" t="n">
        <v>1045.36</v>
      </c>
      <c r="E105" s="33"/>
      <c r="F105" s="33"/>
    </row>
    <row r="106" customFormat="false" ht="13.8" hidden="false" customHeight="false" outlineLevel="0" collapsed="false">
      <c r="A106" s="26" t="s">
        <v>123</v>
      </c>
      <c r="B106" s="27" t="s">
        <v>24</v>
      </c>
      <c r="C106" s="26" t="s">
        <v>18</v>
      </c>
      <c r="D106" s="28" t="n">
        <v>873.87</v>
      </c>
      <c r="E106" s="29"/>
      <c r="F106" s="29"/>
    </row>
    <row r="107" customFormat="false" ht="13.8" hidden="false" customHeight="false" outlineLevel="0" collapsed="false">
      <c r="A107" s="30" t="s">
        <v>124</v>
      </c>
      <c r="B107" s="31" t="s">
        <v>27</v>
      </c>
      <c r="C107" s="30" t="s">
        <v>18</v>
      </c>
      <c r="D107" s="32" t="n">
        <v>2117.15</v>
      </c>
      <c r="E107" s="33"/>
      <c r="F107" s="33"/>
    </row>
    <row r="108" customFormat="false" ht="15.65" hidden="false" customHeight="false" outlineLevel="0" collapsed="false">
      <c r="A108" s="26" t="s">
        <v>125</v>
      </c>
      <c r="B108" s="34" t="s">
        <v>30</v>
      </c>
      <c r="C108" s="26" t="s">
        <v>18</v>
      </c>
      <c r="D108" s="28" t="n">
        <v>684.64</v>
      </c>
      <c r="E108" s="29"/>
      <c r="F108" s="29"/>
    </row>
    <row r="109" customFormat="false" ht="15.65" hidden="false" customHeight="false" outlineLevel="0" collapsed="false">
      <c r="A109" s="30" t="s">
        <v>126</v>
      </c>
      <c r="B109" s="35" t="s">
        <v>32</v>
      </c>
      <c r="C109" s="30" t="s">
        <v>18</v>
      </c>
      <c r="D109" s="32" t="n">
        <v>379.74</v>
      </c>
      <c r="E109" s="33"/>
      <c r="F109" s="33"/>
    </row>
    <row r="110" customFormat="false" ht="20.3" hidden="false" customHeight="false" outlineLevel="0" collapsed="false">
      <c r="A110" s="26" t="s">
        <v>127</v>
      </c>
      <c r="B110" s="34" t="s">
        <v>34</v>
      </c>
      <c r="C110" s="26" t="s">
        <v>18</v>
      </c>
      <c r="D110" s="28" t="n">
        <v>247.05</v>
      </c>
      <c r="E110" s="29"/>
      <c r="F110" s="29"/>
    </row>
    <row r="111" customFormat="false" ht="29.15" hidden="false" customHeight="false" outlineLevel="0" collapsed="false">
      <c r="A111" s="45" t="s">
        <v>128</v>
      </c>
      <c r="B111" s="47" t="s">
        <v>52</v>
      </c>
      <c r="C111" s="45" t="s">
        <v>18</v>
      </c>
      <c r="D111" s="48" t="n">
        <v>592.52</v>
      </c>
      <c r="E111" s="49"/>
      <c r="F111" s="49"/>
    </row>
    <row r="112" customFormat="false" ht="13.8" hidden="false" customHeight="false" outlineLevel="0" collapsed="false">
      <c r="A112" s="19" t="s">
        <v>129</v>
      </c>
      <c r="B112" s="20"/>
      <c r="C112" s="20"/>
      <c r="D112" s="20"/>
      <c r="E112" s="20"/>
      <c r="F112" s="21"/>
    </row>
    <row r="113" customFormat="false" ht="29.15" hidden="false" customHeight="false" outlineLevel="0" collapsed="false">
      <c r="A113" s="40" t="s">
        <v>130</v>
      </c>
      <c r="B113" s="41" t="s">
        <v>39</v>
      </c>
      <c r="C113" s="40" t="s">
        <v>18</v>
      </c>
      <c r="D113" s="42" t="n">
        <v>2.25</v>
      </c>
      <c r="E113" s="43"/>
      <c r="F113" s="43"/>
    </row>
    <row r="114" customFormat="false" ht="13.8" hidden="false" customHeight="false" outlineLevel="0" collapsed="false">
      <c r="A114" s="7"/>
      <c r="B114" s="7"/>
      <c r="C114" s="7"/>
      <c r="D114" s="7"/>
      <c r="E114" s="7"/>
      <c r="F114" s="7"/>
    </row>
    <row r="115" customFormat="false" ht="13.8" hidden="false" customHeight="false" outlineLevel="0" collapsed="false">
      <c r="A115" s="15" t="s">
        <v>131</v>
      </c>
      <c r="B115" s="15"/>
      <c r="C115" s="15"/>
      <c r="D115" s="15"/>
      <c r="E115" s="16"/>
      <c r="F115" s="17"/>
    </row>
    <row r="116" customFormat="false" ht="13.8" hidden="false" customHeight="false" outlineLevel="0" collapsed="false">
      <c r="A116" s="19" t="s">
        <v>132</v>
      </c>
      <c r="B116" s="20"/>
      <c r="C116" s="20"/>
      <c r="D116" s="20"/>
      <c r="E116" s="20"/>
      <c r="F116" s="50"/>
    </row>
    <row r="117" customFormat="false" ht="13.8" hidden="false" customHeight="false" outlineLevel="0" collapsed="false">
      <c r="A117" s="22" t="s">
        <v>133</v>
      </c>
      <c r="B117" s="23" t="s">
        <v>17</v>
      </c>
      <c r="C117" s="22" t="s">
        <v>18</v>
      </c>
      <c r="D117" s="24" t="n">
        <v>473.86</v>
      </c>
      <c r="E117" s="25"/>
      <c r="F117" s="25"/>
    </row>
    <row r="118" customFormat="false" ht="13.8" hidden="false" customHeight="false" outlineLevel="0" collapsed="false">
      <c r="A118" s="26" t="s">
        <v>134</v>
      </c>
      <c r="B118" s="27" t="s">
        <v>20</v>
      </c>
      <c r="C118" s="26" t="s">
        <v>18</v>
      </c>
      <c r="D118" s="28" t="n">
        <v>738.19</v>
      </c>
      <c r="E118" s="29"/>
      <c r="F118" s="29"/>
    </row>
    <row r="119" customFormat="false" ht="13.8" hidden="false" customHeight="false" outlineLevel="0" collapsed="false">
      <c r="A119" s="30" t="s">
        <v>135</v>
      </c>
      <c r="B119" s="31" t="s">
        <v>22</v>
      </c>
      <c r="C119" s="30" t="s">
        <v>18</v>
      </c>
      <c r="D119" s="32" t="n">
        <v>1000.73</v>
      </c>
      <c r="E119" s="33"/>
      <c r="F119" s="33"/>
    </row>
    <row r="120" customFormat="false" ht="13.8" hidden="false" customHeight="false" outlineLevel="0" collapsed="false">
      <c r="A120" s="26" t="s">
        <v>136</v>
      </c>
      <c r="B120" s="27" t="s">
        <v>24</v>
      </c>
      <c r="C120" s="26" t="s">
        <v>18</v>
      </c>
      <c r="D120" s="28" t="n">
        <v>835.55</v>
      </c>
      <c r="E120" s="29"/>
      <c r="F120" s="29"/>
    </row>
    <row r="121" customFormat="false" ht="13.8" hidden="false" customHeight="false" outlineLevel="0" collapsed="false">
      <c r="A121" s="30" t="s">
        <v>137</v>
      </c>
      <c r="B121" s="31" t="s">
        <v>27</v>
      </c>
      <c r="C121" s="30" t="s">
        <v>18</v>
      </c>
      <c r="D121" s="32" t="n">
        <v>1497.6</v>
      </c>
      <c r="E121" s="33"/>
      <c r="F121" s="33"/>
    </row>
    <row r="122" customFormat="false" ht="15.65" hidden="false" customHeight="false" outlineLevel="0" collapsed="false">
      <c r="A122" s="26" t="s">
        <v>138</v>
      </c>
      <c r="B122" s="34" t="s">
        <v>30</v>
      </c>
      <c r="C122" s="26" t="s">
        <v>18</v>
      </c>
      <c r="D122" s="28" t="n">
        <v>450.83</v>
      </c>
      <c r="E122" s="29"/>
      <c r="F122" s="29"/>
    </row>
    <row r="123" customFormat="false" ht="15.65" hidden="false" customHeight="false" outlineLevel="0" collapsed="false">
      <c r="A123" s="30" t="s">
        <v>139</v>
      </c>
      <c r="B123" s="35" t="s">
        <v>32</v>
      </c>
      <c r="C123" s="30" t="s">
        <v>18</v>
      </c>
      <c r="D123" s="32" t="n">
        <v>135.6</v>
      </c>
      <c r="E123" s="33"/>
      <c r="F123" s="33"/>
    </row>
    <row r="124" customFormat="false" ht="20.3" hidden="false" customHeight="false" outlineLevel="0" collapsed="false">
      <c r="A124" s="26" t="s">
        <v>140</v>
      </c>
      <c r="B124" s="34" t="s">
        <v>34</v>
      </c>
      <c r="C124" s="26" t="s">
        <v>18</v>
      </c>
      <c r="D124" s="28" t="n">
        <v>183.61</v>
      </c>
      <c r="E124" s="29"/>
      <c r="F124" s="29"/>
    </row>
    <row r="125" customFormat="false" ht="29.15" hidden="false" customHeight="false" outlineLevel="0" collapsed="false">
      <c r="A125" s="45" t="s">
        <v>141</v>
      </c>
      <c r="B125" s="47" t="s">
        <v>52</v>
      </c>
      <c r="C125" s="45" t="s">
        <v>18</v>
      </c>
      <c r="D125" s="48" t="n">
        <v>366.6</v>
      </c>
      <c r="E125" s="49"/>
      <c r="F125" s="49"/>
    </row>
    <row r="126" customFormat="false" ht="13.8" hidden="false" customHeight="false" outlineLevel="0" collapsed="false">
      <c r="A126" s="19" t="s">
        <v>142</v>
      </c>
      <c r="B126" s="20"/>
      <c r="C126" s="20"/>
      <c r="D126" s="20"/>
      <c r="E126" s="20"/>
      <c r="F126" s="21"/>
    </row>
    <row r="127" customFormat="false" ht="29.15" hidden="false" customHeight="false" outlineLevel="0" collapsed="false">
      <c r="A127" s="40" t="s">
        <v>143</v>
      </c>
      <c r="B127" s="41" t="s">
        <v>39</v>
      </c>
      <c r="C127" s="40" t="s">
        <v>18</v>
      </c>
      <c r="D127" s="42" t="n">
        <v>2.25</v>
      </c>
      <c r="E127" s="43"/>
      <c r="F127" s="43"/>
    </row>
    <row r="128" customFormat="false" ht="13.8" hidden="false" customHeight="false" outlineLevel="0" collapsed="false">
      <c r="A128" s="7"/>
      <c r="B128" s="7"/>
      <c r="C128" s="7"/>
      <c r="D128" s="7"/>
      <c r="E128" s="7"/>
      <c r="F128" s="7"/>
    </row>
    <row r="129" customFormat="false" ht="13.8" hidden="false" customHeight="false" outlineLevel="0" collapsed="false">
      <c r="A129" s="15" t="s">
        <v>144</v>
      </c>
      <c r="B129" s="15"/>
      <c r="C129" s="15"/>
      <c r="D129" s="15"/>
      <c r="E129" s="16"/>
      <c r="F129" s="17"/>
    </row>
    <row r="130" customFormat="false" ht="13.8" hidden="false" customHeight="false" outlineLevel="0" collapsed="false">
      <c r="A130" s="19" t="s">
        <v>145</v>
      </c>
      <c r="B130" s="20"/>
      <c r="C130" s="20"/>
      <c r="D130" s="20"/>
      <c r="E130" s="20"/>
      <c r="F130" s="21"/>
    </row>
    <row r="131" customFormat="false" ht="13.8" hidden="false" customHeight="false" outlineLevel="0" collapsed="false">
      <c r="A131" s="22" t="s">
        <v>146</v>
      </c>
      <c r="B131" s="23" t="s">
        <v>17</v>
      </c>
      <c r="C131" s="22" t="s">
        <v>18</v>
      </c>
      <c r="D131" s="24" t="n">
        <v>461.47</v>
      </c>
      <c r="E131" s="25"/>
      <c r="F131" s="25"/>
    </row>
    <row r="132" customFormat="false" ht="13.8" hidden="false" customHeight="false" outlineLevel="0" collapsed="false">
      <c r="A132" s="26" t="s">
        <v>147</v>
      </c>
      <c r="B132" s="27" t="s">
        <v>20</v>
      </c>
      <c r="C132" s="26" t="s">
        <v>18</v>
      </c>
      <c r="D132" s="28" t="n">
        <v>306.75</v>
      </c>
      <c r="E132" s="29"/>
      <c r="F132" s="29"/>
    </row>
    <row r="133" customFormat="false" ht="13.8" hidden="false" customHeight="false" outlineLevel="0" collapsed="false">
      <c r="A133" s="30" t="s">
        <v>148</v>
      </c>
      <c r="B133" s="31" t="s">
        <v>22</v>
      </c>
      <c r="C133" s="30" t="s">
        <v>18</v>
      </c>
      <c r="D133" s="32" t="n">
        <v>733.04</v>
      </c>
      <c r="E133" s="33"/>
      <c r="F133" s="33"/>
    </row>
    <row r="134" customFormat="false" ht="13.8" hidden="false" customHeight="false" outlineLevel="0" collapsed="false">
      <c r="A134" s="26" t="s">
        <v>149</v>
      </c>
      <c r="B134" s="27" t="s">
        <v>24</v>
      </c>
      <c r="C134" s="26" t="s">
        <v>18</v>
      </c>
      <c r="D134" s="28" t="n">
        <v>479.98</v>
      </c>
      <c r="E134" s="29"/>
      <c r="F134" s="29"/>
    </row>
    <row r="135" customFormat="false" ht="13.8" hidden="false" customHeight="false" outlineLevel="0" collapsed="false">
      <c r="A135" s="30" t="s">
        <v>150</v>
      </c>
      <c r="B135" s="31" t="s">
        <v>27</v>
      </c>
      <c r="C135" s="30" t="s">
        <v>18</v>
      </c>
      <c r="D135" s="32" t="n">
        <v>1053.01</v>
      </c>
      <c r="E135" s="33"/>
      <c r="F135" s="33"/>
    </row>
    <row r="136" customFormat="false" ht="15.65" hidden="false" customHeight="false" outlineLevel="0" collapsed="false">
      <c r="A136" s="26" t="s">
        <v>151</v>
      </c>
      <c r="B136" s="34" t="s">
        <v>30</v>
      </c>
      <c r="C136" s="26" t="s">
        <v>18</v>
      </c>
      <c r="D136" s="28" t="n">
        <v>577.85</v>
      </c>
      <c r="E136" s="29"/>
      <c r="F136" s="29"/>
    </row>
    <row r="137" customFormat="false" ht="15.65" hidden="false" customHeight="false" outlineLevel="0" collapsed="false">
      <c r="A137" s="30" t="s">
        <v>152</v>
      </c>
      <c r="B137" s="35" t="s">
        <v>32</v>
      </c>
      <c r="C137" s="30" t="s">
        <v>18</v>
      </c>
      <c r="D137" s="32" t="n">
        <v>371.57</v>
      </c>
      <c r="E137" s="33"/>
      <c r="F137" s="33"/>
    </row>
    <row r="138" customFormat="false" ht="20.3" hidden="false" customHeight="false" outlineLevel="0" collapsed="false">
      <c r="A138" s="26" t="s">
        <v>153</v>
      </c>
      <c r="B138" s="34" t="s">
        <v>34</v>
      </c>
      <c r="C138" s="26" t="s">
        <v>18</v>
      </c>
      <c r="D138" s="28" t="n">
        <v>182.89</v>
      </c>
      <c r="E138" s="29"/>
      <c r="F138" s="29"/>
    </row>
    <row r="139" customFormat="false" ht="29.15" hidden="false" customHeight="false" outlineLevel="0" collapsed="false">
      <c r="A139" s="45" t="s">
        <v>154</v>
      </c>
      <c r="B139" s="47" t="s">
        <v>52</v>
      </c>
      <c r="C139" s="45" t="s">
        <v>18</v>
      </c>
      <c r="D139" s="48" t="n">
        <v>600</v>
      </c>
      <c r="E139" s="49"/>
      <c r="F139" s="49"/>
    </row>
    <row r="140" customFormat="false" ht="13.8" hidden="false" customHeight="false" outlineLevel="0" collapsed="false">
      <c r="A140" s="19" t="s">
        <v>155</v>
      </c>
      <c r="B140" s="20"/>
      <c r="C140" s="20"/>
      <c r="D140" s="20"/>
      <c r="E140" s="20"/>
      <c r="F140" s="21"/>
    </row>
    <row r="141" customFormat="false" ht="29.15" hidden="false" customHeight="false" outlineLevel="0" collapsed="false">
      <c r="A141" s="40" t="s">
        <v>156</v>
      </c>
      <c r="B141" s="41" t="s">
        <v>39</v>
      </c>
      <c r="C141" s="40" t="s">
        <v>18</v>
      </c>
      <c r="D141" s="42" t="n">
        <v>2.25</v>
      </c>
      <c r="E141" s="43"/>
      <c r="F141" s="43"/>
    </row>
    <row r="142" customFormat="false" ht="13.8" hidden="false" customHeight="false" outlineLevel="0" collapsed="false">
      <c r="A142" s="7"/>
      <c r="B142" s="7"/>
      <c r="C142" s="7"/>
      <c r="D142" s="7"/>
      <c r="E142" s="7"/>
      <c r="F142" s="7"/>
    </row>
    <row r="143" customFormat="false" ht="13.8" hidden="false" customHeight="false" outlineLevel="0" collapsed="false">
      <c r="A143" s="15" t="s">
        <v>157</v>
      </c>
      <c r="B143" s="15"/>
      <c r="C143" s="15"/>
      <c r="D143" s="15"/>
      <c r="E143" s="16"/>
      <c r="F143" s="17"/>
    </row>
    <row r="144" customFormat="false" ht="13.8" hidden="false" customHeight="false" outlineLevel="0" collapsed="false">
      <c r="A144" s="19" t="s">
        <v>158</v>
      </c>
      <c r="B144" s="20"/>
      <c r="C144" s="20"/>
      <c r="D144" s="20"/>
      <c r="E144" s="20"/>
      <c r="F144" s="21"/>
    </row>
    <row r="145" customFormat="false" ht="13.8" hidden="false" customHeight="false" outlineLevel="0" collapsed="false">
      <c r="A145" s="22" t="s">
        <v>159</v>
      </c>
      <c r="B145" s="23" t="s">
        <v>17</v>
      </c>
      <c r="C145" s="22" t="s">
        <v>18</v>
      </c>
      <c r="D145" s="24" t="n">
        <f aca="false">611.01+268.89</f>
        <v>879.9</v>
      </c>
      <c r="E145" s="25"/>
      <c r="F145" s="25"/>
    </row>
    <row r="146" customFormat="false" ht="13.8" hidden="false" customHeight="false" outlineLevel="0" collapsed="false">
      <c r="A146" s="26" t="s">
        <v>160</v>
      </c>
      <c r="B146" s="27" t="s">
        <v>20</v>
      </c>
      <c r="C146" s="26" t="s">
        <v>18</v>
      </c>
      <c r="D146" s="28" t="n">
        <f aca="false">22.64+720.41</f>
        <v>743.05</v>
      </c>
      <c r="E146" s="29"/>
      <c r="F146" s="29"/>
    </row>
    <row r="147" customFormat="false" ht="13.8" hidden="false" customHeight="false" outlineLevel="0" collapsed="false">
      <c r="A147" s="30" t="s">
        <v>161</v>
      </c>
      <c r="B147" s="31" t="s">
        <v>22</v>
      </c>
      <c r="C147" s="30" t="s">
        <v>18</v>
      </c>
      <c r="D147" s="32" t="n">
        <v>113.99</v>
      </c>
      <c r="E147" s="33"/>
      <c r="F147" s="33"/>
    </row>
    <row r="148" customFormat="false" ht="13.8" hidden="false" customHeight="false" outlineLevel="0" collapsed="false">
      <c r="A148" s="26" t="s">
        <v>162</v>
      </c>
      <c r="B148" s="27" t="s">
        <v>24</v>
      </c>
      <c r="C148" s="26" t="s">
        <v>18</v>
      </c>
      <c r="D148" s="28" t="n">
        <v>318.82</v>
      </c>
      <c r="E148" s="29"/>
      <c r="F148" s="29"/>
    </row>
    <row r="149" customFormat="false" ht="13.8" hidden="false" customHeight="false" outlineLevel="0" collapsed="false">
      <c r="A149" s="30" t="s">
        <v>163</v>
      </c>
      <c r="B149" s="31" t="s">
        <v>27</v>
      </c>
      <c r="C149" s="30" t="s">
        <v>18</v>
      </c>
      <c r="D149" s="32" t="n">
        <v>573.56</v>
      </c>
      <c r="E149" s="33"/>
      <c r="F149" s="33"/>
    </row>
    <row r="150" customFormat="false" ht="15.65" hidden="false" customHeight="false" outlineLevel="0" collapsed="false">
      <c r="A150" s="26" t="s">
        <v>164</v>
      </c>
      <c r="B150" s="34" t="s">
        <v>30</v>
      </c>
      <c r="C150" s="26" t="s">
        <v>18</v>
      </c>
      <c r="D150" s="28" t="n">
        <v>337.46</v>
      </c>
      <c r="E150" s="29"/>
      <c r="F150" s="29"/>
    </row>
    <row r="151" customFormat="false" ht="15.65" hidden="false" customHeight="false" outlineLevel="0" collapsed="false">
      <c r="A151" s="30" t="s">
        <v>165</v>
      </c>
      <c r="B151" s="35" t="s">
        <v>32</v>
      </c>
      <c r="C151" s="30" t="s">
        <v>18</v>
      </c>
      <c r="D151" s="32" t="n">
        <f aca="false">401.39+18</f>
        <v>419.39</v>
      </c>
      <c r="E151" s="33"/>
      <c r="F151" s="33"/>
    </row>
    <row r="152" customFormat="false" ht="13.8" hidden="false" customHeight="false" outlineLevel="0" collapsed="false">
      <c r="A152" s="36" t="s">
        <v>166</v>
      </c>
      <c r="B152" s="37" t="s">
        <v>34</v>
      </c>
      <c r="C152" s="36" t="s">
        <v>18</v>
      </c>
      <c r="D152" s="38" t="n">
        <v>248.95</v>
      </c>
      <c r="E152" s="39"/>
      <c r="F152" s="39"/>
    </row>
    <row r="153" customFormat="false" ht="13.8" hidden="false" customHeight="false" outlineLevel="0" collapsed="false">
      <c r="A153" s="19" t="s">
        <v>167</v>
      </c>
      <c r="B153" s="20"/>
      <c r="C153" s="20"/>
      <c r="D153" s="20"/>
      <c r="E153" s="20"/>
      <c r="F153" s="21"/>
    </row>
    <row r="154" customFormat="false" ht="29.15" hidden="false" customHeight="false" outlineLevel="0" collapsed="false">
      <c r="A154" s="40" t="s">
        <v>168</v>
      </c>
      <c r="B154" s="41" t="s">
        <v>39</v>
      </c>
      <c r="C154" s="40" t="s">
        <v>18</v>
      </c>
      <c r="D154" s="42" t="n">
        <v>2.25</v>
      </c>
      <c r="E154" s="43"/>
      <c r="F154" s="43"/>
    </row>
    <row r="155" customFormat="false" ht="13.8" hidden="false" customHeight="false" outlineLevel="0" collapsed="false">
      <c r="A155" s="7"/>
      <c r="B155" s="7"/>
      <c r="C155" s="7"/>
      <c r="D155" s="7"/>
      <c r="E155" s="7"/>
      <c r="F155" s="7"/>
    </row>
    <row r="156" customFormat="false" ht="13.8" hidden="false" customHeight="false" outlineLevel="0" collapsed="false">
      <c r="A156" s="15" t="s">
        <v>169</v>
      </c>
      <c r="B156" s="15"/>
      <c r="C156" s="15"/>
      <c r="D156" s="15"/>
      <c r="E156" s="16"/>
      <c r="F156" s="17"/>
    </row>
    <row r="157" customFormat="false" ht="13.8" hidden="false" customHeight="false" outlineLevel="0" collapsed="false">
      <c r="A157" s="19" t="s">
        <v>170</v>
      </c>
      <c r="B157" s="20"/>
      <c r="C157" s="20"/>
      <c r="D157" s="20"/>
      <c r="E157" s="20"/>
      <c r="F157" s="21"/>
    </row>
    <row r="158" customFormat="false" ht="13.8" hidden="false" customHeight="false" outlineLevel="0" collapsed="false">
      <c r="A158" s="22" t="s">
        <v>171</v>
      </c>
      <c r="B158" s="23" t="s">
        <v>17</v>
      </c>
      <c r="C158" s="22" t="s">
        <v>18</v>
      </c>
      <c r="D158" s="24" t="n">
        <f aca="false">262.75+81.25</f>
        <v>344</v>
      </c>
      <c r="E158" s="25"/>
      <c r="F158" s="25"/>
    </row>
    <row r="159" customFormat="false" ht="13.8" hidden="false" customHeight="false" outlineLevel="0" collapsed="false">
      <c r="A159" s="26" t="s">
        <v>172</v>
      </c>
      <c r="B159" s="27" t="s">
        <v>20</v>
      </c>
      <c r="C159" s="26" t="s">
        <v>18</v>
      </c>
      <c r="D159" s="28" t="n">
        <f aca="false">187.97+25.92</f>
        <v>213.89</v>
      </c>
      <c r="E159" s="29"/>
      <c r="F159" s="29"/>
    </row>
    <row r="160" customFormat="false" ht="13.8" hidden="false" customHeight="false" outlineLevel="0" collapsed="false">
      <c r="A160" s="30" t="s">
        <v>173</v>
      </c>
      <c r="B160" s="31" t="s">
        <v>22</v>
      </c>
      <c r="C160" s="30" t="s">
        <v>18</v>
      </c>
      <c r="D160" s="32" t="n">
        <v>230.54</v>
      </c>
      <c r="E160" s="33"/>
      <c r="F160" s="33"/>
    </row>
    <row r="161" customFormat="false" ht="13.8" hidden="false" customHeight="false" outlineLevel="0" collapsed="false">
      <c r="A161" s="26" t="s">
        <v>174</v>
      </c>
      <c r="B161" s="27" t="s">
        <v>24</v>
      </c>
      <c r="C161" s="26" t="s">
        <v>18</v>
      </c>
      <c r="D161" s="28" t="n">
        <v>252.85</v>
      </c>
      <c r="E161" s="29"/>
      <c r="F161" s="29"/>
    </row>
    <row r="162" customFormat="false" ht="13.8" hidden="false" customHeight="false" outlineLevel="0" collapsed="false">
      <c r="A162" s="30" t="s">
        <v>175</v>
      </c>
      <c r="B162" s="31" t="s">
        <v>27</v>
      </c>
      <c r="C162" s="30" t="s">
        <v>18</v>
      </c>
      <c r="D162" s="32" t="n">
        <v>385.47</v>
      </c>
      <c r="E162" s="33"/>
      <c r="F162" s="33"/>
    </row>
    <row r="163" customFormat="false" ht="15.65" hidden="false" customHeight="false" outlineLevel="0" collapsed="false">
      <c r="A163" s="26" t="s">
        <v>176</v>
      </c>
      <c r="B163" s="34" t="s">
        <v>30</v>
      </c>
      <c r="C163" s="26" t="s">
        <v>18</v>
      </c>
      <c r="D163" s="28" t="n">
        <v>249.66</v>
      </c>
      <c r="E163" s="29"/>
      <c r="F163" s="29"/>
    </row>
    <row r="164" customFormat="false" ht="15.65" hidden="false" customHeight="false" outlineLevel="0" collapsed="false">
      <c r="A164" s="30" t="s">
        <v>177</v>
      </c>
      <c r="B164" s="35" t="s">
        <v>32</v>
      </c>
      <c r="C164" s="30" t="s">
        <v>18</v>
      </c>
      <c r="D164" s="32" t="n">
        <f aca="false">148.52+38.4</f>
        <v>186.92</v>
      </c>
      <c r="E164" s="33"/>
      <c r="F164" s="33"/>
    </row>
    <row r="165" customFormat="false" ht="13.8" hidden="false" customHeight="false" outlineLevel="0" collapsed="false">
      <c r="A165" s="36" t="s">
        <v>178</v>
      </c>
      <c r="B165" s="37" t="s">
        <v>34</v>
      </c>
      <c r="C165" s="36" t="s">
        <v>18</v>
      </c>
      <c r="D165" s="38" t="n">
        <v>131.77</v>
      </c>
      <c r="E165" s="39"/>
      <c r="F165" s="39"/>
    </row>
    <row r="166" customFormat="false" ht="13.8" hidden="false" customHeight="false" outlineLevel="0" collapsed="false">
      <c r="A166" s="19" t="s">
        <v>179</v>
      </c>
      <c r="B166" s="20"/>
      <c r="C166" s="20"/>
      <c r="D166" s="20"/>
      <c r="E166" s="20"/>
      <c r="F166" s="21"/>
    </row>
    <row r="167" customFormat="false" ht="29.15" hidden="false" customHeight="false" outlineLevel="0" collapsed="false">
      <c r="A167" s="40" t="s">
        <v>180</v>
      </c>
      <c r="B167" s="41" t="s">
        <v>39</v>
      </c>
      <c r="C167" s="40" t="s">
        <v>18</v>
      </c>
      <c r="D167" s="42" t="n">
        <v>2.25</v>
      </c>
      <c r="E167" s="43"/>
      <c r="F167" s="43"/>
    </row>
    <row r="168" customFormat="false" ht="13.8" hidden="false" customHeight="false" outlineLevel="0" collapsed="false">
      <c r="A168" s="7"/>
      <c r="B168" s="7"/>
      <c r="C168" s="7"/>
      <c r="D168" s="7"/>
      <c r="E168" s="7"/>
      <c r="F168" s="7"/>
    </row>
    <row r="169" customFormat="false" ht="13.8" hidden="false" customHeight="false" outlineLevel="0" collapsed="false">
      <c r="A169" s="15" t="s">
        <v>181</v>
      </c>
      <c r="B169" s="15"/>
      <c r="C169" s="15"/>
      <c r="D169" s="15"/>
      <c r="E169" s="16"/>
      <c r="F169" s="17"/>
    </row>
    <row r="170" customFormat="false" ht="13.8" hidden="false" customHeight="false" outlineLevel="0" collapsed="false">
      <c r="A170" s="19" t="s">
        <v>182</v>
      </c>
      <c r="B170" s="20"/>
      <c r="C170" s="20"/>
      <c r="D170" s="20"/>
      <c r="E170" s="20"/>
      <c r="F170" s="21"/>
    </row>
    <row r="171" customFormat="false" ht="13.8" hidden="false" customHeight="false" outlineLevel="0" collapsed="false">
      <c r="A171" s="22" t="s">
        <v>183</v>
      </c>
      <c r="B171" s="23" t="s">
        <v>17</v>
      </c>
      <c r="C171" s="22" t="s">
        <v>18</v>
      </c>
      <c r="D171" s="24" t="n">
        <f aca="false">640.97+147.28</f>
        <v>788.25</v>
      </c>
      <c r="E171" s="25"/>
      <c r="F171" s="25"/>
    </row>
    <row r="172" customFormat="false" ht="13.8" hidden="false" customHeight="false" outlineLevel="0" collapsed="false">
      <c r="A172" s="26" t="s">
        <v>184</v>
      </c>
      <c r="B172" s="27" t="s">
        <v>20</v>
      </c>
      <c r="C172" s="26" t="s">
        <v>18</v>
      </c>
      <c r="D172" s="28" t="n">
        <f aca="false">32+573.06</f>
        <v>605.06</v>
      </c>
      <c r="E172" s="29"/>
      <c r="F172" s="29"/>
    </row>
    <row r="173" customFormat="false" ht="13.8" hidden="false" customHeight="false" outlineLevel="0" collapsed="false">
      <c r="A173" s="30" t="s">
        <v>185</v>
      </c>
      <c r="B173" s="31" t="s">
        <v>22</v>
      </c>
      <c r="C173" s="30" t="s">
        <v>18</v>
      </c>
      <c r="D173" s="32" t="n">
        <v>730.13</v>
      </c>
      <c r="E173" s="33"/>
      <c r="F173" s="33"/>
    </row>
    <row r="174" customFormat="false" ht="13.8" hidden="false" customHeight="false" outlineLevel="0" collapsed="false">
      <c r="A174" s="26" t="s">
        <v>186</v>
      </c>
      <c r="B174" s="27" t="s">
        <v>24</v>
      </c>
      <c r="C174" s="26" t="s">
        <v>18</v>
      </c>
      <c r="D174" s="28" t="n">
        <v>805.19</v>
      </c>
      <c r="E174" s="29"/>
      <c r="F174" s="29"/>
    </row>
    <row r="175" customFormat="false" ht="13.8" hidden="false" customHeight="false" outlineLevel="0" collapsed="false">
      <c r="A175" s="30" t="s">
        <v>187</v>
      </c>
      <c r="B175" s="31" t="s">
        <v>27</v>
      </c>
      <c r="C175" s="30" t="s">
        <v>18</v>
      </c>
      <c r="D175" s="32" t="n">
        <v>879.5</v>
      </c>
      <c r="E175" s="33"/>
      <c r="F175" s="33"/>
    </row>
    <row r="176" customFormat="false" ht="15.65" hidden="false" customHeight="false" outlineLevel="0" collapsed="false">
      <c r="A176" s="26" t="s">
        <v>188</v>
      </c>
      <c r="B176" s="34" t="s">
        <v>30</v>
      </c>
      <c r="C176" s="26" t="s">
        <v>18</v>
      </c>
      <c r="D176" s="28" t="n">
        <v>554.75</v>
      </c>
      <c r="E176" s="29"/>
      <c r="F176" s="29"/>
    </row>
    <row r="177" customFormat="false" ht="15.65" hidden="false" customHeight="false" outlineLevel="0" collapsed="false">
      <c r="A177" s="30" t="s">
        <v>189</v>
      </c>
      <c r="B177" s="35" t="s">
        <v>32</v>
      </c>
      <c r="C177" s="30" t="s">
        <v>18</v>
      </c>
      <c r="D177" s="32" t="n">
        <v>188.12</v>
      </c>
      <c r="E177" s="33"/>
      <c r="F177" s="33"/>
    </row>
    <row r="178" customFormat="false" ht="13.8" hidden="false" customHeight="false" outlineLevel="0" collapsed="false">
      <c r="A178" s="36" t="s">
        <v>190</v>
      </c>
      <c r="B178" s="37" t="s">
        <v>34</v>
      </c>
      <c r="C178" s="36" t="s">
        <v>18</v>
      </c>
      <c r="D178" s="38" t="n">
        <v>195.57</v>
      </c>
      <c r="E178" s="39"/>
      <c r="F178" s="39"/>
    </row>
    <row r="179" customFormat="false" ht="13.8" hidden="false" customHeight="false" outlineLevel="0" collapsed="false">
      <c r="A179" s="19" t="s">
        <v>191</v>
      </c>
      <c r="B179" s="20"/>
      <c r="C179" s="20"/>
      <c r="D179" s="20"/>
      <c r="E179" s="20"/>
      <c r="F179" s="21"/>
    </row>
    <row r="180" customFormat="false" ht="29.15" hidden="false" customHeight="false" outlineLevel="0" collapsed="false">
      <c r="A180" s="40" t="s">
        <v>192</v>
      </c>
      <c r="B180" s="41" t="s">
        <v>39</v>
      </c>
      <c r="C180" s="40" t="s">
        <v>18</v>
      </c>
      <c r="D180" s="42" t="n">
        <v>2.25</v>
      </c>
      <c r="E180" s="43"/>
      <c r="F180" s="43"/>
    </row>
    <row r="181" customFormat="false" ht="13.8" hidden="false" customHeight="false" outlineLevel="0" collapsed="false">
      <c r="A181" s="7"/>
      <c r="B181" s="7"/>
      <c r="C181" s="7"/>
      <c r="D181" s="7"/>
      <c r="E181" s="7"/>
      <c r="F181" s="7"/>
    </row>
    <row r="182" customFormat="false" ht="13.8" hidden="false" customHeight="false" outlineLevel="0" collapsed="false">
      <c r="A182" s="15" t="s">
        <v>193</v>
      </c>
      <c r="B182" s="15"/>
      <c r="C182" s="15"/>
      <c r="D182" s="15"/>
      <c r="E182" s="16"/>
      <c r="F182" s="17"/>
    </row>
    <row r="183" customFormat="false" ht="13.8" hidden="false" customHeight="false" outlineLevel="0" collapsed="false">
      <c r="A183" s="19" t="s">
        <v>194</v>
      </c>
      <c r="B183" s="20"/>
      <c r="C183" s="20"/>
      <c r="D183" s="20"/>
      <c r="E183" s="20"/>
      <c r="F183" s="21"/>
    </row>
    <row r="184" customFormat="false" ht="13.8" hidden="false" customHeight="false" outlineLevel="0" collapsed="false">
      <c r="A184" s="22" t="s">
        <v>195</v>
      </c>
      <c r="B184" s="23" t="s">
        <v>17</v>
      </c>
      <c r="C184" s="22" t="s">
        <v>18</v>
      </c>
      <c r="D184" s="24" t="n">
        <f aca="false">1117.16+143.54</f>
        <v>1260.7</v>
      </c>
      <c r="E184" s="25"/>
      <c r="F184" s="25"/>
    </row>
    <row r="185" customFormat="false" ht="13.8" hidden="false" customHeight="false" outlineLevel="0" collapsed="false">
      <c r="A185" s="26" t="s">
        <v>196</v>
      </c>
      <c r="B185" s="27" t="s">
        <v>20</v>
      </c>
      <c r="C185" s="26" t="s">
        <v>18</v>
      </c>
      <c r="D185" s="28" t="n">
        <f aca="false">399.42+2.56</f>
        <v>401.98</v>
      </c>
      <c r="E185" s="29"/>
      <c r="F185" s="29"/>
    </row>
    <row r="186" customFormat="false" ht="13.8" hidden="false" customHeight="false" outlineLevel="0" collapsed="false">
      <c r="A186" s="30" t="s">
        <v>197</v>
      </c>
      <c r="B186" s="31" t="s">
        <v>22</v>
      </c>
      <c r="C186" s="30" t="s">
        <v>18</v>
      </c>
      <c r="D186" s="32" t="n">
        <v>577.42</v>
      </c>
      <c r="E186" s="33"/>
      <c r="F186" s="33"/>
    </row>
    <row r="187" customFormat="false" ht="13.8" hidden="false" customHeight="false" outlineLevel="0" collapsed="false">
      <c r="A187" s="26" t="s">
        <v>198</v>
      </c>
      <c r="B187" s="27" t="s">
        <v>24</v>
      </c>
      <c r="C187" s="26" t="s">
        <v>18</v>
      </c>
      <c r="D187" s="28" t="n">
        <v>631.53</v>
      </c>
      <c r="E187" s="29"/>
      <c r="F187" s="29"/>
    </row>
    <row r="188" customFormat="false" ht="13.8" hidden="false" customHeight="false" outlineLevel="0" collapsed="false">
      <c r="A188" s="30" t="s">
        <v>199</v>
      </c>
      <c r="B188" s="31" t="s">
        <v>27</v>
      </c>
      <c r="C188" s="30" t="s">
        <v>18</v>
      </c>
      <c r="D188" s="32" t="n">
        <v>394.64</v>
      </c>
      <c r="E188" s="33"/>
      <c r="F188" s="33"/>
    </row>
    <row r="189" customFormat="false" ht="15.65" hidden="false" customHeight="false" outlineLevel="0" collapsed="false">
      <c r="A189" s="26" t="s">
        <v>200</v>
      </c>
      <c r="B189" s="34" t="s">
        <v>30</v>
      </c>
      <c r="C189" s="26" t="s">
        <v>18</v>
      </c>
      <c r="D189" s="28" t="n">
        <v>115.08</v>
      </c>
      <c r="E189" s="29"/>
      <c r="F189" s="29"/>
    </row>
    <row r="190" customFormat="false" ht="15.65" hidden="false" customHeight="false" outlineLevel="0" collapsed="false">
      <c r="A190" s="30" t="s">
        <v>201</v>
      </c>
      <c r="B190" s="35" t="s">
        <v>32</v>
      </c>
      <c r="C190" s="30" t="s">
        <v>18</v>
      </c>
      <c r="D190" s="32" t="n">
        <f aca="false">4.8+413.83</f>
        <v>418.63</v>
      </c>
      <c r="E190" s="33"/>
      <c r="F190" s="33"/>
    </row>
    <row r="191" customFormat="false" ht="20.3" hidden="false" customHeight="false" outlineLevel="0" collapsed="false">
      <c r="A191" s="36" t="s">
        <v>202</v>
      </c>
      <c r="B191" s="37" t="s">
        <v>34</v>
      </c>
      <c r="C191" s="36" t="s">
        <v>18</v>
      </c>
      <c r="D191" s="38" t="n">
        <v>288.91</v>
      </c>
      <c r="E191" s="39"/>
      <c r="F191" s="39"/>
    </row>
    <row r="192" customFormat="false" ht="14.55" hidden="false" customHeight="true" outlineLevel="0" collapsed="false">
      <c r="A192" s="19" t="s">
        <v>203</v>
      </c>
      <c r="B192" s="20"/>
      <c r="C192" s="20"/>
      <c r="D192" s="20"/>
      <c r="E192" s="20"/>
      <c r="F192" s="21"/>
    </row>
    <row r="193" customFormat="false" ht="29.15" hidden="false" customHeight="false" outlineLevel="0" collapsed="false">
      <c r="A193" s="40" t="s">
        <v>204</v>
      </c>
      <c r="B193" s="41" t="s">
        <v>39</v>
      </c>
      <c r="C193" s="40" t="s">
        <v>18</v>
      </c>
      <c r="D193" s="42" t="n">
        <v>2.25</v>
      </c>
      <c r="E193" s="43"/>
      <c r="F193" s="43"/>
    </row>
    <row r="194" customFormat="false" ht="13.8" hidden="false" customHeight="false" outlineLevel="0" collapsed="false">
      <c r="A194" s="7"/>
      <c r="B194" s="7"/>
      <c r="C194" s="7"/>
      <c r="D194" s="7"/>
      <c r="E194" s="7"/>
      <c r="F194" s="7"/>
    </row>
    <row r="195" customFormat="false" ht="13.8" hidden="false" customHeight="false" outlineLevel="0" collapsed="false">
      <c r="A195" s="15" t="s">
        <v>205</v>
      </c>
      <c r="B195" s="15"/>
      <c r="C195" s="15"/>
      <c r="D195" s="15"/>
      <c r="E195" s="16"/>
      <c r="F195" s="17"/>
    </row>
    <row r="196" customFormat="false" ht="13.8" hidden="false" customHeight="false" outlineLevel="0" collapsed="false">
      <c r="A196" s="19" t="s">
        <v>206</v>
      </c>
      <c r="B196" s="20"/>
      <c r="C196" s="20"/>
      <c r="D196" s="20"/>
      <c r="E196" s="20"/>
      <c r="F196" s="21"/>
    </row>
    <row r="197" customFormat="false" ht="13.8" hidden="false" customHeight="false" outlineLevel="0" collapsed="false">
      <c r="A197" s="22" t="s">
        <v>207</v>
      </c>
      <c r="B197" s="23" t="s">
        <v>17</v>
      </c>
      <c r="C197" s="22" t="s">
        <v>18</v>
      </c>
      <c r="D197" s="24" t="n">
        <f aca="false">202.65+106.78</f>
        <v>309.43</v>
      </c>
      <c r="E197" s="25"/>
      <c r="F197" s="25"/>
    </row>
    <row r="198" customFormat="false" ht="13.8" hidden="false" customHeight="false" outlineLevel="0" collapsed="false">
      <c r="A198" s="26" t="s">
        <v>208</v>
      </c>
      <c r="B198" s="27" t="s">
        <v>20</v>
      </c>
      <c r="C198" s="26" t="s">
        <v>18</v>
      </c>
      <c r="D198" s="28" t="n">
        <f aca="false">192.94+10.56</f>
        <v>203.5</v>
      </c>
      <c r="E198" s="29"/>
      <c r="F198" s="29"/>
    </row>
    <row r="199" customFormat="false" ht="13.8" hidden="false" customHeight="false" outlineLevel="0" collapsed="false">
      <c r="A199" s="30" t="s">
        <v>209</v>
      </c>
      <c r="B199" s="31" t="s">
        <v>22</v>
      </c>
      <c r="C199" s="30" t="s">
        <v>18</v>
      </c>
      <c r="D199" s="32" t="n">
        <v>807.06</v>
      </c>
      <c r="E199" s="33"/>
      <c r="F199" s="33"/>
    </row>
    <row r="200" customFormat="false" ht="13.8" hidden="false" customHeight="false" outlineLevel="0" collapsed="false">
      <c r="A200" s="26" t="s">
        <v>210</v>
      </c>
      <c r="B200" s="27" t="s">
        <v>24</v>
      </c>
      <c r="C200" s="26" t="s">
        <v>18</v>
      </c>
      <c r="D200" s="28" t="n">
        <v>316.99</v>
      </c>
      <c r="E200" s="29"/>
      <c r="F200" s="29"/>
    </row>
    <row r="201" customFormat="false" ht="13.8" hidden="false" customHeight="false" outlineLevel="0" collapsed="false">
      <c r="A201" s="30" t="s">
        <v>211</v>
      </c>
      <c r="B201" s="31" t="s">
        <v>27</v>
      </c>
      <c r="C201" s="30" t="s">
        <v>18</v>
      </c>
      <c r="D201" s="32" t="n">
        <v>761.1</v>
      </c>
      <c r="E201" s="33"/>
      <c r="F201" s="33"/>
    </row>
    <row r="202" customFormat="false" ht="15.65" hidden="false" customHeight="false" outlineLevel="0" collapsed="false">
      <c r="A202" s="26" t="s">
        <v>212</v>
      </c>
      <c r="B202" s="34" t="s">
        <v>30</v>
      </c>
      <c r="C202" s="26" t="s">
        <v>18</v>
      </c>
      <c r="D202" s="28" t="n">
        <v>251.47</v>
      </c>
      <c r="E202" s="29"/>
      <c r="F202" s="29"/>
    </row>
    <row r="203" customFormat="false" ht="15.65" hidden="false" customHeight="false" outlineLevel="0" collapsed="false">
      <c r="A203" s="30" t="s">
        <v>213</v>
      </c>
      <c r="B203" s="35" t="s">
        <v>32</v>
      </c>
      <c r="C203" s="30" t="s">
        <v>18</v>
      </c>
      <c r="D203" s="32" t="n">
        <f aca="false">200.1+14.4</f>
        <v>214.5</v>
      </c>
      <c r="E203" s="33"/>
      <c r="F203" s="33"/>
    </row>
    <row r="204" customFormat="false" ht="13.8" hidden="false" customHeight="false" outlineLevel="0" collapsed="false">
      <c r="A204" s="36" t="s">
        <v>214</v>
      </c>
      <c r="B204" s="37" t="s">
        <v>34</v>
      </c>
      <c r="C204" s="36" t="s">
        <v>18</v>
      </c>
      <c r="D204" s="38" t="n">
        <v>226.27</v>
      </c>
      <c r="E204" s="39"/>
      <c r="F204" s="39"/>
    </row>
    <row r="205" customFormat="false" ht="13.8" hidden="false" customHeight="false" outlineLevel="0" collapsed="false">
      <c r="A205" s="19" t="s">
        <v>215</v>
      </c>
      <c r="B205" s="20"/>
      <c r="C205" s="20"/>
      <c r="D205" s="20"/>
      <c r="E205" s="20"/>
      <c r="F205" s="21"/>
    </row>
    <row r="206" customFormat="false" ht="29.15" hidden="false" customHeight="false" outlineLevel="0" collapsed="false">
      <c r="A206" s="40" t="s">
        <v>216</v>
      </c>
      <c r="B206" s="41" t="s">
        <v>39</v>
      </c>
      <c r="C206" s="40" t="s">
        <v>18</v>
      </c>
      <c r="D206" s="42" t="n">
        <v>2.25</v>
      </c>
      <c r="E206" s="43"/>
      <c r="F206" s="43"/>
    </row>
    <row r="207" customFormat="false" ht="13.8" hidden="false" customHeight="false" outlineLevel="0" collapsed="false">
      <c r="A207" s="7"/>
      <c r="B207" s="7"/>
      <c r="C207" s="7"/>
      <c r="D207" s="7"/>
      <c r="E207" s="7"/>
      <c r="F207" s="7"/>
    </row>
    <row r="208" customFormat="false" ht="13.8" hidden="false" customHeight="false" outlineLevel="0" collapsed="false">
      <c r="A208" s="15" t="s">
        <v>217</v>
      </c>
      <c r="B208" s="15"/>
      <c r="C208" s="15"/>
      <c r="D208" s="15"/>
      <c r="E208" s="16"/>
      <c r="F208" s="17"/>
    </row>
    <row r="209" customFormat="false" ht="13.8" hidden="false" customHeight="false" outlineLevel="0" collapsed="false">
      <c r="A209" s="19" t="s">
        <v>218</v>
      </c>
      <c r="B209" s="20"/>
      <c r="C209" s="20"/>
      <c r="D209" s="20"/>
      <c r="E209" s="20"/>
      <c r="F209" s="21"/>
    </row>
    <row r="210" customFormat="false" ht="13.8" hidden="false" customHeight="false" outlineLevel="0" collapsed="false">
      <c r="A210" s="22" t="s">
        <v>219</v>
      </c>
      <c r="B210" s="23" t="s">
        <v>17</v>
      </c>
      <c r="C210" s="22" t="s">
        <v>18</v>
      </c>
      <c r="D210" s="24" t="n">
        <f aca="false">257.62+103.57</f>
        <v>361.19</v>
      </c>
      <c r="E210" s="25"/>
      <c r="F210" s="25"/>
    </row>
    <row r="211" customFormat="false" ht="13.8" hidden="false" customHeight="false" outlineLevel="0" collapsed="false">
      <c r="A211" s="26" t="s">
        <v>220</v>
      </c>
      <c r="B211" s="27" t="s">
        <v>20</v>
      </c>
      <c r="C211" s="26" t="s">
        <v>18</v>
      </c>
      <c r="D211" s="28" t="n">
        <f aca="false">230.8+10.56</f>
        <v>241.36</v>
      </c>
      <c r="E211" s="29"/>
      <c r="F211" s="29"/>
    </row>
    <row r="212" customFormat="false" ht="13.8" hidden="false" customHeight="false" outlineLevel="0" collapsed="false">
      <c r="A212" s="30" t="s">
        <v>221</v>
      </c>
      <c r="B212" s="31" t="s">
        <v>22</v>
      </c>
      <c r="C212" s="30" t="s">
        <v>18</v>
      </c>
      <c r="D212" s="32" t="n">
        <v>695.7</v>
      </c>
      <c r="E212" s="33"/>
      <c r="F212" s="33"/>
    </row>
    <row r="213" customFormat="false" ht="13.8" hidden="false" customHeight="false" outlineLevel="0" collapsed="false">
      <c r="A213" s="26" t="s">
        <v>222</v>
      </c>
      <c r="B213" s="27" t="s">
        <v>24</v>
      </c>
      <c r="C213" s="26" t="s">
        <v>18</v>
      </c>
      <c r="D213" s="28" t="n">
        <v>417.03</v>
      </c>
      <c r="E213" s="29"/>
      <c r="F213" s="29"/>
    </row>
    <row r="214" customFormat="false" ht="13.8" hidden="false" customHeight="false" outlineLevel="0" collapsed="false">
      <c r="A214" s="30" t="s">
        <v>223</v>
      </c>
      <c r="B214" s="31" t="s">
        <v>27</v>
      </c>
      <c r="C214" s="30" t="s">
        <v>18</v>
      </c>
      <c r="D214" s="32" t="n">
        <v>742.89</v>
      </c>
      <c r="E214" s="33"/>
      <c r="F214" s="33"/>
    </row>
    <row r="215" customFormat="false" ht="15.65" hidden="false" customHeight="false" outlineLevel="0" collapsed="false">
      <c r="A215" s="26" t="s">
        <v>224</v>
      </c>
      <c r="B215" s="34" t="s">
        <v>30</v>
      </c>
      <c r="C215" s="26" t="s">
        <v>18</v>
      </c>
      <c r="D215" s="28" t="n">
        <v>319.97</v>
      </c>
      <c r="E215" s="29"/>
      <c r="F215" s="29"/>
    </row>
    <row r="216" customFormat="false" ht="15.65" hidden="false" customHeight="false" outlineLevel="0" collapsed="false">
      <c r="A216" s="30" t="s">
        <v>225</v>
      </c>
      <c r="B216" s="35" t="s">
        <v>32</v>
      </c>
      <c r="C216" s="30" t="s">
        <v>18</v>
      </c>
      <c r="D216" s="32" t="n">
        <f aca="false">236.39+14.4</f>
        <v>250.79</v>
      </c>
      <c r="E216" s="33"/>
      <c r="F216" s="33"/>
    </row>
    <row r="217" customFormat="false" ht="13.8" hidden="false" customHeight="false" outlineLevel="0" collapsed="false">
      <c r="A217" s="36" t="s">
        <v>226</v>
      </c>
      <c r="B217" s="37" t="s">
        <v>34</v>
      </c>
      <c r="C217" s="36" t="s">
        <v>18</v>
      </c>
      <c r="D217" s="38" t="n">
        <v>251.72</v>
      </c>
      <c r="E217" s="39"/>
      <c r="F217" s="39"/>
    </row>
    <row r="218" customFormat="false" ht="13.8" hidden="false" customHeight="false" outlineLevel="0" collapsed="false">
      <c r="A218" s="19" t="s">
        <v>227</v>
      </c>
      <c r="B218" s="20"/>
      <c r="C218" s="20"/>
      <c r="D218" s="20"/>
      <c r="E218" s="20"/>
      <c r="F218" s="21"/>
    </row>
    <row r="219" customFormat="false" ht="29.15" hidden="false" customHeight="false" outlineLevel="0" collapsed="false">
      <c r="A219" s="40" t="s">
        <v>228</v>
      </c>
      <c r="B219" s="41" t="s">
        <v>39</v>
      </c>
      <c r="C219" s="40" t="s">
        <v>18</v>
      </c>
      <c r="D219" s="42" t="n">
        <v>2.25</v>
      </c>
      <c r="E219" s="43"/>
      <c r="F219" s="43"/>
    </row>
    <row r="220" customFormat="false" ht="13.8" hidden="false" customHeight="false" outlineLevel="0" collapsed="false">
      <c r="A220" s="7"/>
      <c r="B220" s="7"/>
      <c r="C220" s="7"/>
      <c r="D220" s="7"/>
      <c r="E220" s="7"/>
      <c r="F220" s="7"/>
    </row>
    <row r="221" customFormat="false" ht="13.8" hidden="false" customHeight="false" outlineLevel="0" collapsed="false">
      <c r="A221" s="15" t="s">
        <v>229</v>
      </c>
      <c r="B221" s="15"/>
      <c r="C221" s="15"/>
      <c r="D221" s="15"/>
      <c r="E221" s="16"/>
      <c r="F221" s="17"/>
    </row>
    <row r="222" customFormat="false" ht="13.8" hidden="false" customHeight="false" outlineLevel="0" collapsed="false">
      <c r="A222" s="19" t="s">
        <v>230</v>
      </c>
      <c r="B222" s="20"/>
      <c r="C222" s="20"/>
      <c r="D222" s="20"/>
      <c r="E222" s="20"/>
      <c r="F222" s="21"/>
    </row>
    <row r="223" customFormat="false" ht="13.8" hidden="false" customHeight="false" outlineLevel="0" collapsed="false">
      <c r="A223" s="22" t="s">
        <v>231</v>
      </c>
      <c r="B223" s="23" t="s">
        <v>17</v>
      </c>
      <c r="C223" s="22" t="s">
        <v>18</v>
      </c>
      <c r="D223" s="24" t="n">
        <v>706.78</v>
      </c>
      <c r="E223" s="25"/>
      <c r="F223" s="25"/>
    </row>
    <row r="224" customFormat="false" ht="13.8" hidden="false" customHeight="false" outlineLevel="0" collapsed="false">
      <c r="A224" s="26" t="s">
        <v>232</v>
      </c>
      <c r="B224" s="27" t="s">
        <v>20</v>
      </c>
      <c r="C224" s="26" t="s">
        <v>18</v>
      </c>
      <c r="D224" s="28" t="n">
        <v>974.96</v>
      </c>
      <c r="E224" s="29"/>
      <c r="F224" s="29"/>
    </row>
    <row r="225" customFormat="false" ht="13.8" hidden="false" customHeight="false" outlineLevel="0" collapsed="false">
      <c r="A225" s="30" t="s">
        <v>233</v>
      </c>
      <c r="B225" s="31" t="s">
        <v>22</v>
      </c>
      <c r="C225" s="30" t="s">
        <v>18</v>
      </c>
      <c r="D225" s="32" t="n">
        <v>2503.77</v>
      </c>
      <c r="E225" s="33"/>
      <c r="F225" s="33"/>
    </row>
    <row r="226" customFormat="false" ht="13.8" hidden="false" customHeight="false" outlineLevel="0" collapsed="false">
      <c r="A226" s="26" t="s">
        <v>234</v>
      </c>
      <c r="B226" s="27" t="s">
        <v>24</v>
      </c>
      <c r="C226" s="26" t="s">
        <v>18</v>
      </c>
      <c r="D226" s="28" t="n">
        <v>1073.85</v>
      </c>
      <c r="E226" s="29"/>
      <c r="F226" s="29"/>
    </row>
    <row r="227" customFormat="false" ht="13.8" hidden="false" customHeight="false" outlineLevel="0" collapsed="false">
      <c r="A227" s="30" t="s">
        <v>235</v>
      </c>
      <c r="B227" s="31" t="s">
        <v>27</v>
      </c>
      <c r="C227" s="30" t="s">
        <v>18</v>
      </c>
      <c r="D227" s="32" t="n">
        <v>3933.06</v>
      </c>
      <c r="E227" s="33"/>
      <c r="F227" s="33"/>
    </row>
    <row r="228" customFormat="false" ht="21" hidden="false" customHeight="true" outlineLevel="0" collapsed="false">
      <c r="A228" s="26" t="s">
        <v>236</v>
      </c>
      <c r="B228" s="34" t="s">
        <v>30</v>
      </c>
      <c r="C228" s="26" t="s">
        <v>18</v>
      </c>
      <c r="D228" s="28" t="n">
        <v>644.86</v>
      </c>
      <c r="E228" s="29"/>
      <c r="F228" s="29"/>
    </row>
    <row r="229" customFormat="false" ht="22.15" hidden="false" customHeight="false" outlineLevel="0" collapsed="false">
      <c r="A229" s="30" t="s">
        <v>237</v>
      </c>
      <c r="B229" s="35" t="s">
        <v>32</v>
      </c>
      <c r="C229" s="30" t="s">
        <v>18</v>
      </c>
      <c r="D229" s="32" t="n">
        <v>1112.87</v>
      </c>
      <c r="E229" s="33"/>
      <c r="F229" s="33"/>
    </row>
    <row r="230" customFormat="false" ht="20.3" hidden="false" customHeight="false" outlineLevel="0" collapsed="false">
      <c r="A230" s="26" t="s">
        <v>238</v>
      </c>
      <c r="B230" s="34" t="s">
        <v>34</v>
      </c>
      <c r="C230" s="26" t="s">
        <v>18</v>
      </c>
      <c r="D230" s="28" t="n">
        <v>329.91</v>
      </c>
      <c r="E230" s="29"/>
      <c r="F230" s="29"/>
    </row>
    <row r="231" customFormat="false" ht="29.15" hidden="false" customHeight="false" outlineLevel="0" collapsed="false">
      <c r="A231" s="45" t="s">
        <v>239</v>
      </c>
      <c r="B231" s="47" t="s">
        <v>52</v>
      </c>
      <c r="C231" s="45" t="s">
        <v>18</v>
      </c>
      <c r="D231" s="48" t="n">
        <v>564.3</v>
      </c>
      <c r="E231" s="49"/>
      <c r="F231" s="49"/>
    </row>
    <row r="232" customFormat="false" ht="13.8" hidden="false" customHeight="false" outlineLevel="0" collapsed="false">
      <c r="A232" s="19" t="s">
        <v>240</v>
      </c>
      <c r="B232" s="20"/>
      <c r="C232" s="20"/>
      <c r="D232" s="20"/>
      <c r="E232" s="20"/>
      <c r="F232" s="21"/>
    </row>
    <row r="233" customFormat="false" ht="29.15" hidden="false" customHeight="false" outlineLevel="0" collapsed="false">
      <c r="A233" s="40" t="s">
        <v>241</v>
      </c>
      <c r="B233" s="41" t="s">
        <v>39</v>
      </c>
      <c r="C233" s="40" t="s">
        <v>18</v>
      </c>
      <c r="D233" s="42" t="n">
        <v>2.25</v>
      </c>
      <c r="E233" s="43"/>
      <c r="F233" s="43"/>
    </row>
    <row r="234" customFormat="false" ht="13.8" hidden="false" customHeight="false" outlineLevel="0" collapsed="false">
      <c r="A234" s="7"/>
      <c r="B234" s="7"/>
      <c r="C234" s="7"/>
      <c r="D234" s="7"/>
      <c r="E234" s="7"/>
      <c r="F234" s="7"/>
    </row>
    <row r="235" customFormat="false" ht="13.8" hidden="false" customHeight="false" outlineLevel="0" collapsed="false">
      <c r="A235" s="15" t="s">
        <v>242</v>
      </c>
      <c r="B235" s="15"/>
      <c r="C235" s="15"/>
      <c r="D235" s="15"/>
      <c r="E235" s="16"/>
      <c r="F235" s="17"/>
    </row>
    <row r="236" customFormat="false" ht="13.8" hidden="false" customHeight="false" outlineLevel="0" collapsed="false">
      <c r="A236" s="19" t="s">
        <v>243</v>
      </c>
      <c r="B236" s="20"/>
      <c r="C236" s="20"/>
      <c r="D236" s="20"/>
      <c r="E236" s="20"/>
      <c r="F236" s="21"/>
    </row>
    <row r="237" customFormat="false" ht="13.8" hidden="false" customHeight="false" outlineLevel="0" collapsed="false">
      <c r="A237" s="22" t="s">
        <v>244</v>
      </c>
      <c r="B237" s="23" t="s">
        <v>17</v>
      </c>
      <c r="C237" s="22" t="s">
        <v>18</v>
      </c>
      <c r="D237" s="24" t="n">
        <v>996.59</v>
      </c>
      <c r="E237" s="25"/>
      <c r="F237" s="25"/>
    </row>
    <row r="238" customFormat="false" ht="13.8" hidden="false" customHeight="false" outlineLevel="0" collapsed="false">
      <c r="A238" s="26" t="s">
        <v>245</v>
      </c>
      <c r="B238" s="27" t="s">
        <v>20</v>
      </c>
      <c r="C238" s="26" t="s">
        <v>18</v>
      </c>
      <c r="D238" s="28" t="n">
        <v>496.75</v>
      </c>
      <c r="E238" s="29"/>
      <c r="F238" s="29"/>
    </row>
    <row r="239" customFormat="false" ht="13.8" hidden="false" customHeight="false" outlineLevel="0" collapsed="false">
      <c r="A239" s="30" t="s">
        <v>246</v>
      </c>
      <c r="B239" s="31" t="s">
        <v>22</v>
      </c>
      <c r="C239" s="30" t="s">
        <v>18</v>
      </c>
      <c r="D239" s="32" t="n">
        <v>512.25</v>
      </c>
      <c r="E239" s="33"/>
      <c r="F239" s="33"/>
    </row>
    <row r="240" customFormat="false" ht="13.8" hidden="false" customHeight="false" outlineLevel="0" collapsed="false">
      <c r="A240" s="26" t="s">
        <v>247</v>
      </c>
      <c r="B240" s="27" t="s">
        <v>24</v>
      </c>
      <c r="C240" s="26" t="s">
        <v>18</v>
      </c>
      <c r="D240" s="28" t="n">
        <v>708.3</v>
      </c>
      <c r="E240" s="29"/>
      <c r="F240" s="29"/>
    </row>
    <row r="241" customFormat="false" ht="13.8" hidden="false" customHeight="false" outlineLevel="0" collapsed="false">
      <c r="A241" s="30" t="s">
        <v>248</v>
      </c>
      <c r="B241" s="31" t="s">
        <v>27</v>
      </c>
      <c r="C241" s="30" t="s">
        <v>18</v>
      </c>
      <c r="D241" s="32" t="n">
        <v>588.24</v>
      </c>
      <c r="E241" s="33"/>
      <c r="F241" s="33"/>
    </row>
    <row r="242" customFormat="false" ht="15.65" hidden="false" customHeight="false" outlineLevel="0" collapsed="false">
      <c r="A242" s="26" t="s">
        <v>249</v>
      </c>
      <c r="B242" s="34" t="s">
        <v>30</v>
      </c>
      <c r="C242" s="26" t="s">
        <v>18</v>
      </c>
      <c r="D242" s="28" t="n">
        <v>637.41</v>
      </c>
      <c r="E242" s="29"/>
      <c r="F242" s="29"/>
    </row>
    <row r="243" customFormat="false" ht="15.65" hidden="false" customHeight="false" outlineLevel="0" collapsed="false">
      <c r="A243" s="30" t="s">
        <v>250</v>
      </c>
      <c r="B243" s="35" t="s">
        <v>32</v>
      </c>
      <c r="C243" s="30" t="s">
        <v>18</v>
      </c>
      <c r="D243" s="32" t="n">
        <v>291.6</v>
      </c>
      <c r="E243" s="33"/>
      <c r="F243" s="33"/>
    </row>
    <row r="244" customFormat="false" ht="13.8" hidden="false" customHeight="false" outlineLevel="0" collapsed="false">
      <c r="A244" s="36" t="s">
        <v>251</v>
      </c>
      <c r="B244" s="37" t="s">
        <v>34</v>
      </c>
      <c r="C244" s="36" t="s">
        <v>18</v>
      </c>
      <c r="D244" s="38" t="n">
        <v>189.03</v>
      </c>
      <c r="E244" s="39"/>
      <c r="F244" s="39"/>
    </row>
    <row r="245" customFormat="false" ht="13.8" hidden="false" customHeight="false" outlineLevel="0" collapsed="false">
      <c r="A245" s="19" t="s">
        <v>252</v>
      </c>
      <c r="B245" s="20"/>
      <c r="C245" s="20"/>
      <c r="D245" s="20"/>
      <c r="E245" s="20"/>
      <c r="F245" s="21"/>
    </row>
    <row r="246" customFormat="false" ht="29.15" hidden="false" customHeight="false" outlineLevel="0" collapsed="false">
      <c r="A246" s="40" t="s">
        <v>253</v>
      </c>
      <c r="B246" s="41" t="s">
        <v>39</v>
      </c>
      <c r="C246" s="40" t="s">
        <v>18</v>
      </c>
      <c r="D246" s="42" t="n">
        <v>2.25</v>
      </c>
      <c r="E246" s="43"/>
      <c r="F246" s="43"/>
    </row>
    <row r="247" customFormat="false" ht="13.8" hidden="false" customHeight="false" outlineLevel="0" collapsed="false">
      <c r="A247" s="7"/>
      <c r="B247" s="7"/>
      <c r="C247" s="7"/>
      <c r="D247" s="7"/>
      <c r="E247" s="7"/>
      <c r="F247" s="7"/>
    </row>
    <row r="248" customFormat="false" ht="13.8" hidden="false" customHeight="false" outlineLevel="0" collapsed="false">
      <c r="A248" s="15" t="s">
        <v>254</v>
      </c>
      <c r="B248" s="15"/>
      <c r="C248" s="15"/>
      <c r="D248" s="15"/>
      <c r="E248" s="16"/>
      <c r="F248" s="17"/>
    </row>
    <row r="249" customFormat="false" ht="13.8" hidden="false" customHeight="false" outlineLevel="0" collapsed="false">
      <c r="A249" s="19" t="s">
        <v>255</v>
      </c>
      <c r="B249" s="20"/>
      <c r="C249" s="20"/>
      <c r="D249" s="20"/>
      <c r="E249" s="20"/>
      <c r="F249" s="21"/>
    </row>
    <row r="250" customFormat="false" ht="13.8" hidden="false" customHeight="false" outlineLevel="0" collapsed="false">
      <c r="A250" s="22" t="s">
        <v>256</v>
      </c>
      <c r="B250" s="23" t="s">
        <v>17</v>
      </c>
      <c r="C250" s="22" t="s">
        <v>18</v>
      </c>
      <c r="D250" s="24" t="n">
        <f aca="false">340.55+120.7</f>
        <v>461.25</v>
      </c>
      <c r="E250" s="25"/>
      <c r="F250" s="25"/>
    </row>
    <row r="251" customFormat="false" ht="13.8" hidden="false" customHeight="false" outlineLevel="0" collapsed="false">
      <c r="A251" s="26" t="s">
        <v>257</v>
      </c>
      <c r="B251" s="27" t="s">
        <v>20</v>
      </c>
      <c r="C251" s="26" t="s">
        <v>18</v>
      </c>
      <c r="D251" s="28" t="n">
        <f aca="false">310.92+10.56</f>
        <v>321.48</v>
      </c>
      <c r="E251" s="29"/>
      <c r="F251" s="29"/>
    </row>
    <row r="252" customFormat="false" ht="13.8" hidden="false" customHeight="false" outlineLevel="0" collapsed="false">
      <c r="A252" s="30" t="s">
        <v>258</v>
      </c>
      <c r="B252" s="31" t="s">
        <v>22</v>
      </c>
      <c r="C252" s="30" t="s">
        <v>18</v>
      </c>
      <c r="D252" s="32" t="n">
        <v>836.43</v>
      </c>
      <c r="E252" s="33"/>
      <c r="F252" s="33"/>
    </row>
    <row r="253" customFormat="false" ht="13.8" hidden="false" customHeight="false" outlineLevel="0" collapsed="false">
      <c r="A253" s="26" t="s">
        <v>259</v>
      </c>
      <c r="B253" s="27" t="s">
        <v>24</v>
      </c>
      <c r="C253" s="26" t="s">
        <v>18</v>
      </c>
      <c r="D253" s="28" t="n">
        <v>449.76</v>
      </c>
      <c r="E253" s="29"/>
      <c r="F253" s="29"/>
    </row>
    <row r="254" customFormat="false" ht="13.8" hidden="false" customHeight="false" outlineLevel="0" collapsed="false">
      <c r="A254" s="30" t="s">
        <v>260</v>
      </c>
      <c r="B254" s="31" t="s">
        <v>27</v>
      </c>
      <c r="C254" s="30" t="s">
        <v>18</v>
      </c>
      <c r="D254" s="32" t="n">
        <v>918.17</v>
      </c>
      <c r="E254" s="33"/>
      <c r="F254" s="33"/>
    </row>
    <row r="255" customFormat="false" ht="15.65" hidden="false" customHeight="false" outlineLevel="0" collapsed="false">
      <c r="A255" s="26" t="s">
        <v>261</v>
      </c>
      <c r="B255" s="34" t="s">
        <v>30</v>
      </c>
      <c r="C255" s="26" t="s">
        <v>18</v>
      </c>
      <c r="D255" s="28" t="n">
        <v>416.04</v>
      </c>
      <c r="E255" s="29"/>
      <c r="F255" s="29"/>
    </row>
    <row r="256" customFormat="false" ht="15.65" hidden="false" customHeight="false" outlineLevel="0" collapsed="false">
      <c r="A256" s="30" t="s">
        <v>262</v>
      </c>
      <c r="B256" s="35" t="s">
        <v>32</v>
      </c>
      <c r="C256" s="30" t="s">
        <v>18</v>
      </c>
      <c r="D256" s="32" t="n">
        <f aca="false">300.8+14.4</f>
        <v>315.2</v>
      </c>
      <c r="E256" s="33"/>
      <c r="F256" s="33"/>
    </row>
    <row r="257" customFormat="false" ht="13.8" hidden="false" customHeight="false" outlineLevel="0" collapsed="false">
      <c r="A257" s="36" t="s">
        <v>263</v>
      </c>
      <c r="B257" s="37" t="s">
        <v>34</v>
      </c>
      <c r="C257" s="36" t="s">
        <v>18</v>
      </c>
      <c r="D257" s="38" t="n">
        <v>255.21</v>
      </c>
      <c r="E257" s="39"/>
      <c r="F257" s="39"/>
    </row>
    <row r="258" customFormat="false" ht="13.8" hidden="false" customHeight="false" outlineLevel="0" collapsed="false">
      <c r="A258" s="19" t="s">
        <v>264</v>
      </c>
      <c r="B258" s="20"/>
      <c r="C258" s="20"/>
      <c r="D258" s="20"/>
      <c r="E258" s="20"/>
      <c r="F258" s="21"/>
    </row>
    <row r="259" customFormat="false" ht="29.15" hidden="false" customHeight="false" outlineLevel="0" collapsed="false">
      <c r="A259" s="40" t="s">
        <v>265</v>
      </c>
      <c r="B259" s="41" t="s">
        <v>39</v>
      </c>
      <c r="C259" s="40" t="s">
        <v>18</v>
      </c>
      <c r="D259" s="42" t="n">
        <v>2.25</v>
      </c>
      <c r="E259" s="43"/>
      <c r="F259" s="43"/>
    </row>
    <row r="260" customFormat="false" ht="13.8" hidden="false" customHeight="false" outlineLevel="0" collapsed="false">
      <c r="A260" s="7"/>
      <c r="B260" s="7"/>
      <c r="C260" s="7"/>
      <c r="D260" s="7"/>
      <c r="E260" s="7"/>
      <c r="F260" s="7"/>
    </row>
    <row r="261" customFormat="false" ht="13.8" hidden="false" customHeight="false" outlineLevel="0" collapsed="false">
      <c r="A261" s="15" t="s">
        <v>266</v>
      </c>
      <c r="B261" s="15"/>
      <c r="C261" s="15"/>
      <c r="D261" s="15"/>
      <c r="E261" s="16"/>
      <c r="F261" s="17"/>
    </row>
    <row r="262" customFormat="false" ht="13.8" hidden="false" customHeight="false" outlineLevel="0" collapsed="false">
      <c r="A262" s="19" t="s">
        <v>267</v>
      </c>
      <c r="B262" s="20"/>
      <c r="C262" s="20"/>
      <c r="D262" s="20"/>
      <c r="E262" s="20"/>
      <c r="F262" s="21"/>
    </row>
    <row r="263" customFormat="false" ht="13.8" hidden="false" customHeight="false" outlineLevel="0" collapsed="false">
      <c r="A263" s="22" t="s">
        <v>268</v>
      </c>
      <c r="B263" s="23" t="s">
        <v>17</v>
      </c>
      <c r="C263" s="22" t="s">
        <v>18</v>
      </c>
      <c r="D263" s="24" t="n">
        <f aca="false">262.31+96.21</f>
        <v>358.52</v>
      </c>
      <c r="E263" s="25"/>
      <c r="F263" s="25"/>
    </row>
    <row r="264" customFormat="false" ht="13.8" hidden="false" customHeight="false" outlineLevel="0" collapsed="false">
      <c r="A264" s="26" t="s">
        <v>269</v>
      </c>
      <c r="B264" s="27" t="s">
        <v>20</v>
      </c>
      <c r="C264" s="26" t="s">
        <v>18</v>
      </c>
      <c r="D264" s="28" t="n">
        <f aca="false">245.68+10.56</f>
        <v>256.24</v>
      </c>
      <c r="E264" s="29"/>
      <c r="F264" s="29"/>
    </row>
    <row r="265" customFormat="false" ht="13.8" hidden="false" customHeight="false" outlineLevel="0" collapsed="false">
      <c r="A265" s="30" t="s">
        <v>270</v>
      </c>
      <c r="B265" s="31" t="s">
        <v>22</v>
      </c>
      <c r="C265" s="30" t="s">
        <v>18</v>
      </c>
      <c r="D265" s="32" t="n">
        <v>569.22</v>
      </c>
      <c r="E265" s="33"/>
      <c r="F265" s="33"/>
    </row>
    <row r="266" customFormat="false" ht="13.8" hidden="false" customHeight="false" outlineLevel="0" collapsed="false">
      <c r="A266" s="26" t="s">
        <v>271</v>
      </c>
      <c r="B266" s="27" t="s">
        <v>24</v>
      </c>
      <c r="C266" s="26" t="s">
        <v>18</v>
      </c>
      <c r="D266" s="28" t="n">
        <v>417.73</v>
      </c>
      <c r="E266" s="29"/>
      <c r="F266" s="29"/>
    </row>
    <row r="267" customFormat="false" ht="13.8" hidden="false" customHeight="false" outlineLevel="0" collapsed="false">
      <c r="A267" s="30" t="s">
        <v>272</v>
      </c>
      <c r="B267" s="31" t="s">
        <v>27</v>
      </c>
      <c r="C267" s="30" t="s">
        <v>18</v>
      </c>
      <c r="D267" s="32" t="n">
        <v>688.68</v>
      </c>
      <c r="E267" s="33"/>
      <c r="F267" s="33"/>
    </row>
    <row r="268" customFormat="false" ht="15.65" hidden="false" customHeight="false" outlineLevel="0" collapsed="false">
      <c r="A268" s="26" t="s">
        <v>273</v>
      </c>
      <c r="B268" s="34" t="s">
        <v>30</v>
      </c>
      <c r="C268" s="26" t="s">
        <v>18</v>
      </c>
      <c r="D268" s="28" t="n">
        <v>452.92</v>
      </c>
      <c r="E268" s="29"/>
      <c r="F268" s="29"/>
    </row>
    <row r="269" customFormat="false" ht="15.65" hidden="false" customHeight="false" outlineLevel="0" collapsed="false">
      <c r="A269" s="30" t="s">
        <v>274</v>
      </c>
      <c r="B269" s="35" t="s">
        <v>32</v>
      </c>
      <c r="C269" s="30" t="s">
        <v>18</v>
      </c>
      <c r="D269" s="32" t="n">
        <f aca="false">248.19+14.4</f>
        <v>262.59</v>
      </c>
      <c r="E269" s="33"/>
      <c r="F269" s="33"/>
    </row>
    <row r="270" customFormat="false" ht="13.8" hidden="false" customHeight="false" outlineLevel="0" collapsed="false">
      <c r="A270" s="36" t="s">
        <v>275</v>
      </c>
      <c r="B270" s="37" t="s">
        <v>34</v>
      </c>
      <c r="C270" s="36" t="s">
        <v>18</v>
      </c>
      <c r="D270" s="38" t="n">
        <v>347.57</v>
      </c>
      <c r="E270" s="39"/>
      <c r="F270" s="39"/>
    </row>
    <row r="271" customFormat="false" ht="13.8" hidden="false" customHeight="false" outlineLevel="0" collapsed="false">
      <c r="A271" s="19" t="s">
        <v>276</v>
      </c>
      <c r="B271" s="20"/>
      <c r="C271" s="20"/>
      <c r="D271" s="20"/>
      <c r="E271" s="20"/>
      <c r="F271" s="21"/>
    </row>
    <row r="272" customFormat="false" ht="29.15" hidden="false" customHeight="false" outlineLevel="0" collapsed="false">
      <c r="A272" s="40" t="s">
        <v>277</v>
      </c>
      <c r="B272" s="41" t="s">
        <v>39</v>
      </c>
      <c r="C272" s="40" t="s">
        <v>18</v>
      </c>
      <c r="D272" s="42" t="n">
        <v>2.25</v>
      </c>
      <c r="E272" s="43"/>
      <c r="F272" s="43"/>
    </row>
    <row r="273" customFormat="false" ht="13.8" hidden="false" customHeight="false" outlineLevel="0" collapsed="false">
      <c r="A273" s="7"/>
      <c r="B273" s="7"/>
      <c r="C273" s="7"/>
      <c r="D273" s="7"/>
      <c r="E273" s="7"/>
      <c r="F273" s="7"/>
    </row>
    <row r="274" customFormat="false" ht="13.8" hidden="false" customHeight="false" outlineLevel="0" collapsed="false">
      <c r="A274" s="15" t="s">
        <v>278</v>
      </c>
      <c r="B274" s="15"/>
      <c r="C274" s="15"/>
      <c r="D274" s="15"/>
      <c r="E274" s="16"/>
      <c r="F274" s="17"/>
    </row>
    <row r="275" customFormat="false" ht="13.8" hidden="false" customHeight="false" outlineLevel="0" collapsed="false">
      <c r="A275" s="19" t="s">
        <v>279</v>
      </c>
      <c r="B275" s="20"/>
      <c r="C275" s="20"/>
      <c r="D275" s="20"/>
      <c r="E275" s="20"/>
      <c r="F275" s="21"/>
    </row>
    <row r="276" customFormat="false" ht="13.8" hidden="false" customHeight="false" outlineLevel="0" collapsed="false">
      <c r="A276" s="22" t="s">
        <v>280</v>
      </c>
      <c r="B276" s="23" t="s">
        <v>17</v>
      </c>
      <c r="C276" s="22" t="s">
        <v>18</v>
      </c>
      <c r="D276" s="24" t="n">
        <f aca="false">263.77+81.38</f>
        <v>345.15</v>
      </c>
      <c r="E276" s="25"/>
      <c r="F276" s="25"/>
    </row>
    <row r="277" customFormat="false" ht="13.8" hidden="false" customHeight="false" outlineLevel="0" collapsed="false">
      <c r="A277" s="26" t="s">
        <v>281</v>
      </c>
      <c r="B277" s="27" t="s">
        <v>20</v>
      </c>
      <c r="C277" s="26" t="s">
        <v>18</v>
      </c>
      <c r="D277" s="28" t="n">
        <f aca="false">267.81+20.8</f>
        <v>288.61</v>
      </c>
      <c r="E277" s="29"/>
      <c r="F277" s="29"/>
    </row>
    <row r="278" customFormat="false" ht="13.8" hidden="false" customHeight="false" outlineLevel="0" collapsed="false">
      <c r="A278" s="30" t="s">
        <v>282</v>
      </c>
      <c r="B278" s="31" t="s">
        <v>22</v>
      </c>
      <c r="C278" s="30" t="s">
        <v>18</v>
      </c>
      <c r="D278" s="32" t="n">
        <v>837.44</v>
      </c>
      <c r="E278" s="33"/>
      <c r="F278" s="33"/>
    </row>
    <row r="279" customFormat="false" ht="13.8" hidden="false" customHeight="false" outlineLevel="0" collapsed="false">
      <c r="A279" s="26" t="s">
        <v>283</v>
      </c>
      <c r="B279" s="27" t="s">
        <v>24</v>
      </c>
      <c r="C279" s="26" t="s">
        <v>18</v>
      </c>
      <c r="D279" s="28" t="n">
        <v>31.84</v>
      </c>
      <c r="E279" s="29"/>
      <c r="F279" s="29"/>
    </row>
    <row r="280" customFormat="false" ht="13.8" hidden="false" customHeight="false" outlineLevel="0" collapsed="false">
      <c r="A280" s="30" t="s">
        <v>284</v>
      </c>
      <c r="B280" s="31" t="s">
        <v>27</v>
      </c>
      <c r="C280" s="30" t="s">
        <v>18</v>
      </c>
      <c r="D280" s="32" t="n">
        <v>697.99</v>
      </c>
      <c r="E280" s="33"/>
      <c r="F280" s="33"/>
    </row>
    <row r="281" customFormat="false" ht="15.65" hidden="false" customHeight="false" outlineLevel="0" collapsed="false">
      <c r="A281" s="26" t="s">
        <v>285</v>
      </c>
      <c r="B281" s="34" t="s">
        <v>30</v>
      </c>
      <c r="C281" s="26" t="s">
        <v>18</v>
      </c>
      <c r="D281" s="28" t="n">
        <v>313.95</v>
      </c>
      <c r="E281" s="29"/>
      <c r="F281" s="29"/>
    </row>
    <row r="282" customFormat="false" ht="15.65" hidden="false" customHeight="false" outlineLevel="0" collapsed="false">
      <c r="A282" s="30" t="s">
        <v>286</v>
      </c>
      <c r="B282" s="35" t="s">
        <v>32</v>
      </c>
      <c r="C282" s="30" t="s">
        <v>18</v>
      </c>
      <c r="D282" s="32" t="n">
        <f aca="false">24+250.18</f>
        <v>274.18</v>
      </c>
      <c r="E282" s="33"/>
      <c r="F282" s="33"/>
    </row>
    <row r="283" customFormat="false" ht="13.8" hidden="false" customHeight="false" outlineLevel="0" collapsed="false">
      <c r="A283" s="36" t="s">
        <v>287</v>
      </c>
      <c r="B283" s="37" t="s">
        <v>34</v>
      </c>
      <c r="C283" s="36" t="s">
        <v>18</v>
      </c>
      <c r="D283" s="38" t="n">
        <v>213.76</v>
      </c>
      <c r="E283" s="39"/>
      <c r="F283" s="39"/>
    </row>
    <row r="284" customFormat="false" ht="13.8" hidden="false" customHeight="false" outlineLevel="0" collapsed="false">
      <c r="A284" s="19" t="s">
        <v>288</v>
      </c>
      <c r="B284" s="20"/>
      <c r="C284" s="20"/>
      <c r="D284" s="20"/>
      <c r="E284" s="20"/>
      <c r="F284" s="21"/>
    </row>
    <row r="285" customFormat="false" ht="29.15" hidden="false" customHeight="false" outlineLevel="0" collapsed="false">
      <c r="A285" s="40" t="s">
        <v>289</v>
      </c>
      <c r="B285" s="41" t="s">
        <v>39</v>
      </c>
      <c r="C285" s="40" t="s">
        <v>18</v>
      </c>
      <c r="D285" s="42" t="n">
        <v>2.25</v>
      </c>
      <c r="E285" s="43"/>
      <c r="F285" s="43"/>
    </row>
    <row r="286" customFormat="false" ht="20.3" hidden="false" customHeight="false" outlineLevel="0" collapsed="false">
      <c r="A286" s="7"/>
      <c r="B286" s="7"/>
      <c r="C286" s="7"/>
      <c r="D286" s="7"/>
      <c r="E286" s="51" t="s">
        <v>290</v>
      </c>
      <c r="F286" s="52"/>
    </row>
    <row r="287" customFormat="false" ht="57.7" hidden="false" customHeight="true" outlineLevel="0" collapsed="false">
      <c r="A287" s="54"/>
      <c r="B287" s="54"/>
      <c r="C287" s="54"/>
      <c r="D287" s="54"/>
      <c r="E287" s="54"/>
      <c r="F287" s="5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A1:F1"/>
    <mergeCell ref="A2:F2"/>
    <mergeCell ref="A3:F3"/>
    <mergeCell ref="A5:D5"/>
    <mergeCell ref="A17:F17"/>
    <mergeCell ref="A18:D18"/>
    <mergeCell ref="A31:F31"/>
    <mergeCell ref="A32:D32"/>
    <mergeCell ref="A45:F45"/>
    <mergeCell ref="A46:D46"/>
    <mergeCell ref="A58:F58"/>
    <mergeCell ref="A59:D59"/>
    <mergeCell ref="A72:F72"/>
    <mergeCell ref="A73:D73"/>
    <mergeCell ref="A86:F86"/>
    <mergeCell ref="A87:D87"/>
    <mergeCell ref="A100:F100"/>
    <mergeCell ref="A101:D101"/>
    <mergeCell ref="A114:F114"/>
    <mergeCell ref="A115:D115"/>
    <mergeCell ref="A128:F128"/>
    <mergeCell ref="A129:D129"/>
    <mergeCell ref="A142:F142"/>
    <mergeCell ref="A143:D143"/>
    <mergeCell ref="A155:F155"/>
    <mergeCell ref="A156:D156"/>
    <mergeCell ref="A168:F168"/>
    <mergeCell ref="A169:D169"/>
    <mergeCell ref="A181:F181"/>
    <mergeCell ref="A182:D182"/>
    <mergeCell ref="A194:F194"/>
    <mergeCell ref="A195:D195"/>
    <mergeCell ref="A207:F207"/>
    <mergeCell ref="A208:D208"/>
    <mergeCell ref="A220:F220"/>
    <mergeCell ref="A221:D221"/>
    <mergeCell ref="A234:F234"/>
    <mergeCell ref="A235:D235"/>
    <mergeCell ref="A247:F247"/>
    <mergeCell ref="A248:D248"/>
    <mergeCell ref="A260:F260"/>
    <mergeCell ref="A261:D261"/>
    <mergeCell ref="A273:F273"/>
    <mergeCell ref="A274:D274"/>
    <mergeCell ref="A287:F28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pageBreakPreview" topLeftCell="A1" colorId="64" zoomScale="120" zoomScaleNormal="120" zoomScalePageLayoutView="120" workbookViewId="0">
      <selection pane="topLeft" activeCell="A7" activeCellId="0" sqref="A7"/>
    </sheetView>
  </sheetViews>
  <sheetFormatPr defaultColWidth="8.5625" defaultRowHeight="13.95" zeroHeight="false" outlineLevelRow="0" outlineLevelCol="0"/>
  <cols>
    <col collapsed="false" customWidth="true" hidden="false" outlineLevel="0" max="1" min="1" style="56" width="56.82"/>
    <col collapsed="false" customWidth="true" hidden="false" outlineLevel="0" max="2" min="2" style="56" width="7.5"/>
    <col collapsed="false" customWidth="true" hidden="false" outlineLevel="0" max="3" min="3" style="56" width="13.34"/>
    <col collapsed="false" customWidth="true" hidden="false" outlineLevel="0" max="4" min="4" style="18" width="16.31"/>
    <col collapsed="false" customWidth="true" hidden="false" outlineLevel="0" max="16378" min="16368" style="6" width="11.56"/>
    <col collapsed="false" customWidth="true" hidden="false" outlineLevel="0" max="16384" min="16379" style="6" width="11.53"/>
  </cols>
  <sheetData>
    <row r="1" customFormat="false" ht="90" hidden="false" customHeight="true" outlineLevel="0" collapsed="false">
      <c r="A1" s="57"/>
      <c r="B1" s="57"/>
      <c r="C1" s="57"/>
      <c r="D1" s="57"/>
    </row>
    <row r="2" customFormat="false" ht="22.5" hidden="false" customHeight="true" outlineLevel="0" collapsed="false">
      <c r="A2" s="58" t="s">
        <v>295</v>
      </c>
      <c r="B2" s="58"/>
      <c r="C2" s="58"/>
      <c r="D2" s="58"/>
    </row>
    <row r="3" customFormat="false" ht="13.95" hidden="false" customHeight="false" outlineLevel="0" collapsed="false">
      <c r="A3" s="57"/>
      <c r="B3" s="57"/>
      <c r="C3" s="57"/>
      <c r="D3" s="57"/>
    </row>
    <row r="4" customFormat="false" ht="13.95" hidden="false" customHeight="false" outlineLevel="0" collapsed="false">
      <c r="A4" s="59" t="s">
        <v>2</v>
      </c>
      <c r="B4" s="60" t="s">
        <v>6</v>
      </c>
      <c r="C4" s="60" t="s">
        <v>7</v>
      </c>
      <c r="D4" s="61" t="s">
        <v>10</v>
      </c>
    </row>
    <row r="5" customFormat="false" ht="13.95" hidden="false" customHeight="false" outlineLevel="0" collapsed="false">
      <c r="A5" s="62" t="s">
        <v>11</v>
      </c>
      <c r="B5" s="63" t="s">
        <v>296</v>
      </c>
      <c r="C5" s="63" t="n">
        <v>1</v>
      </c>
      <c r="D5" s="64" t="n">
        <f aca="false">'P.O'!I6</f>
        <v>207341.6736</v>
      </c>
    </row>
    <row r="6" customFormat="false" ht="13.95" hidden="false" customHeight="false" outlineLevel="0" collapsed="false">
      <c r="A6" s="65" t="s">
        <v>40</v>
      </c>
      <c r="B6" s="66" t="s">
        <v>296</v>
      </c>
      <c r="C6" s="66" t="n">
        <v>1</v>
      </c>
      <c r="D6" s="67" t="n">
        <f aca="false">'P.O'!I19</f>
        <v>363713.33014</v>
      </c>
    </row>
    <row r="7" customFormat="false" ht="13.95" hidden="false" customHeight="false" outlineLevel="0" collapsed="false">
      <c r="A7" s="62" t="s">
        <v>55</v>
      </c>
      <c r="B7" s="63" t="s">
        <v>296</v>
      </c>
      <c r="C7" s="63" t="n">
        <v>1</v>
      </c>
      <c r="D7" s="64" t="n">
        <f aca="false">'P.O'!I33</f>
        <v>250138.699342</v>
      </c>
    </row>
    <row r="8" customFormat="false" ht="13.95" hidden="false" customHeight="false" outlineLevel="0" collapsed="false">
      <c r="A8" s="65" t="s">
        <v>67</v>
      </c>
      <c r="B8" s="66" t="s">
        <v>296</v>
      </c>
      <c r="C8" s="66" t="n">
        <v>1</v>
      </c>
      <c r="D8" s="67" t="n">
        <f aca="false">'P.O'!I47</f>
        <v>260719.0915</v>
      </c>
    </row>
    <row r="9" customFormat="false" ht="13.95" hidden="false" customHeight="false" outlineLevel="0" collapsed="false">
      <c r="A9" s="62" t="s">
        <v>79</v>
      </c>
      <c r="B9" s="63" t="s">
        <v>296</v>
      </c>
      <c r="C9" s="63" t="n">
        <v>1</v>
      </c>
      <c r="D9" s="64" t="n">
        <f aca="false">'P.O'!I60</f>
        <v>333386.886172</v>
      </c>
    </row>
    <row r="10" customFormat="false" ht="13.95" hidden="false" customHeight="false" outlineLevel="0" collapsed="false">
      <c r="A10" s="65" t="s">
        <v>92</v>
      </c>
      <c r="B10" s="66" t="s">
        <v>296</v>
      </c>
      <c r="C10" s="66" t="n">
        <v>1</v>
      </c>
      <c r="D10" s="67" t="n">
        <f aca="false">'P.O'!I74</f>
        <v>472127.87976</v>
      </c>
    </row>
    <row r="11" customFormat="false" ht="13.95" hidden="false" customHeight="false" outlineLevel="0" collapsed="false">
      <c r="A11" s="62" t="s">
        <v>105</v>
      </c>
      <c r="B11" s="63" t="s">
        <v>296</v>
      </c>
      <c r="C11" s="63" t="n">
        <v>1</v>
      </c>
      <c r="D11" s="64" t="n">
        <f aca="false">'P.O'!I88</f>
        <v>427853.99785</v>
      </c>
    </row>
    <row r="12" customFormat="false" ht="13.95" hidden="false" customHeight="false" outlineLevel="0" collapsed="false">
      <c r="A12" s="65" t="s">
        <v>118</v>
      </c>
      <c r="B12" s="66" t="s">
        <v>296</v>
      </c>
      <c r="C12" s="66" t="n">
        <v>1</v>
      </c>
      <c r="D12" s="67" t="n">
        <f aca="false">'P.O'!I102</f>
        <v>273787.495116</v>
      </c>
    </row>
    <row r="13" customFormat="false" ht="13.95" hidden="false" customHeight="false" outlineLevel="0" collapsed="false">
      <c r="A13" s="62" t="s">
        <v>131</v>
      </c>
      <c r="B13" s="63" t="s">
        <v>296</v>
      </c>
      <c r="C13" s="63" t="n">
        <v>1</v>
      </c>
      <c r="D13" s="64" t="n">
        <f aca="false">'P.O'!I116</f>
        <v>197714.98758</v>
      </c>
    </row>
    <row r="14" customFormat="false" ht="13.95" hidden="false" customHeight="false" outlineLevel="0" collapsed="false">
      <c r="A14" s="65" t="s">
        <v>144</v>
      </c>
      <c r="B14" s="66" t="s">
        <v>296</v>
      </c>
      <c r="C14" s="66" t="n">
        <v>1</v>
      </c>
      <c r="D14" s="67" t="n">
        <f aca="false">'P.O'!I130</f>
        <v>180870.4446</v>
      </c>
    </row>
    <row r="15" customFormat="false" ht="13.95" hidden="false" customHeight="false" outlineLevel="0" collapsed="false">
      <c r="A15" s="62" t="s">
        <v>157</v>
      </c>
      <c r="B15" s="63" t="s">
        <v>296</v>
      </c>
      <c r="C15" s="63" t="n">
        <v>1</v>
      </c>
      <c r="D15" s="64" t="n">
        <f aca="false">'P.O'!I144</f>
        <v>117745.0848</v>
      </c>
    </row>
    <row r="16" customFormat="false" ht="13.95" hidden="false" customHeight="false" outlineLevel="0" collapsed="false">
      <c r="A16" s="65" t="s">
        <v>169</v>
      </c>
      <c r="B16" s="66" t="s">
        <v>296</v>
      </c>
      <c r="C16" s="66" t="n">
        <v>1</v>
      </c>
      <c r="D16" s="67" t="n">
        <f aca="false">'P.O'!I157</f>
        <v>65183.6582</v>
      </c>
    </row>
    <row r="17" customFormat="false" ht="13.95" hidden="false" customHeight="false" outlineLevel="0" collapsed="false">
      <c r="A17" s="62" t="s">
        <v>181</v>
      </c>
      <c r="B17" s="63" t="s">
        <v>296</v>
      </c>
      <c r="C17" s="63" t="n">
        <v>1</v>
      </c>
      <c r="D17" s="64" t="n">
        <f aca="false">'P.O'!I170</f>
        <v>152814.3143</v>
      </c>
    </row>
    <row r="18" customFormat="false" ht="13.95" hidden="false" customHeight="false" outlineLevel="0" collapsed="false">
      <c r="A18" s="65" t="s">
        <v>193</v>
      </c>
      <c r="B18" s="66" t="s">
        <v>296</v>
      </c>
      <c r="C18" s="66" t="n">
        <v>1</v>
      </c>
      <c r="D18" s="67" t="n">
        <f aca="false">'P.O'!I183</f>
        <v>134560.1671</v>
      </c>
    </row>
    <row r="19" customFormat="false" ht="13.95" hidden="false" customHeight="false" outlineLevel="0" collapsed="false">
      <c r="A19" s="62" t="s">
        <v>205</v>
      </c>
      <c r="B19" s="63" t="s">
        <v>296</v>
      </c>
      <c r="C19" s="63" t="n">
        <v>1</v>
      </c>
      <c r="D19" s="64" t="n">
        <f aca="false">'P.O'!I196</f>
        <v>98825.1598</v>
      </c>
    </row>
    <row r="20" customFormat="false" ht="13.95" hidden="false" customHeight="false" outlineLevel="0" collapsed="false">
      <c r="A20" s="65" t="s">
        <v>217</v>
      </c>
      <c r="B20" s="66" t="s">
        <v>296</v>
      </c>
      <c r="C20" s="66" t="n">
        <v>1</v>
      </c>
      <c r="D20" s="67" t="n">
        <f aca="false">'P.O'!I209</f>
        <v>105053.2326</v>
      </c>
    </row>
    <row r="21" customFormat="false" ht="13.95" hidden="false" customHeight="false" outlineLevel="0" collapsed="false">
      <c r="A21" s="62" t="s">
        <v>229</v>
      </c>
      <c r="B21" s="63" t="s">
        <v>296</v>
      </c>
      <c r="C21" s="63" t="n">
        <v>1</v>
      </c>
      <c r="D21" s="64" t="n">
        <f aca="false">'P.O'!I222</f>
        <v>392984.95374</v>
      </c>
    </row>
    <row r="22" customFormat="false" ht="13.95" hidden="false" customHeight="false" outlineLevel="0" collapsed="false">
      <c r="A22" s="65" t="s">
        <v>242</v>
      </c>
      <c r="B22" s="66" t="s">
        <v>296</v>
      </c>
      <c r="C22" s="66" t="n">
        <v>1</v>
      </c>
      <c r="D22" s="67" t="n">
        <f aca="false">'P.O'!I236</f>
        <v>143642.4537</v>
      </c>
    </row>
    <row r="23" customFormat="false" ht="13.95" hidden="false" customHeight="false" outlineLevel="0" collapsed="false">
      <c r="A23" s="62" t="s">
        <v>254</v>
      </c>
      <c r="B23" s="63" t="s">
        <v>296</v>
      </c>
      <c r="C23" s="63" t="n">
        <v>1</v>
      </c>
      <c r="D23" s="64" t="n">
        <f aca="false">'P.O'!I249</f>
        <v>126612.8446</v>
      </c>
    </row>
    <row r="24" customFormat="false" ht="13.95" hidden="false" customHeight="false" outlineLevel="0" collapsed="false">
      <c r="A24" s="65" t="s">
        <v>266</v>
      </c>
      <c r="B24" s="66" t="s">
        <v>296</v>
      </c>
      <c r="C24" s="66" t="n">
        <v>1</v>
      </c>
      <c r="D24" s="67" t="n">
        <f aca="false">'P.O'!I262</f>
        <v>107392.3127</v>
      </c>
    </row>
    <row r="25" customFormat="false" ht="13.95" hidden="false" customHeight="false" outlineLevel="0" collapsed="false">
      <c r="A25" s="62" t="s">
        <v>278</v>
      </c>
      <c r="B25" s="63" t="s">
        <v>296</v>
      </c>
      <c r="C25" s="63" t="n">
        <v>1</v>
      </c>
      <c r="D25" s="64" t="n">
        <f aca="false">'P.O'!I275</f>
        <v>96138.4902</v>
      </c>
    </row>
    <row r="26" customFormat="false" ht="13.95" hidden="false" customHeight="false" outlineLevel="0" collapsed="false">
      <c r="A26" s="68"/>
      <c r="B26" s="68"/>
      <c r="C26" s="69" t="s">
        <v>290</v>
      </c>
      <c r="D26" s="70" t="n">
        <f aca="false">'P.O'!I287</f>
        <v>4508607.1574</v>
      </c>
    </row>
    <row r="27" customFormat="false" ht="51.8" hidden="false" customHeight="true" outlineLevel="0" collapsed="false">
      <c r="A27" s="54" t="s">
        <v>292</v>
      </c>
      <c r="B27" s="54"/>
      <c r="C27" s="54"/>
      <c r="D27" s="54"/>
      <c r="E27" s="53"/>
      <c r="F27" s="53"/>
      <c r="G27" s="53"/>
      <c r="H27" s="53"/>
    </row>
    <row r="28" customFormat="false" ht="13.95" hidden="false" customHeight="false" outlineLevel="0" collapsed="false">
      <c r="A28" s="71"/>
      <c r="B28" s="71"/>
      <c r="C28" s="71"/>
      <c r="D28" s="71"/>
    </row>
  </sheetData>
  <mergeCells count="5">
    <mergeCell ref="A1:D1"/>
    <mergeCell ref="A2:D2"/>
    <mergeCell ref="A3:D3"/>
    <mergeCell ref="A27:D27"/>
    <mergeCell ref="A28:D28"/>
  </mergeCells>
  <printOptions headings="false" gridLines="false" gridLinesSet="true" horizontalCentered="false" verticalCentered="false"/>
  <pageMargins left="0.511805555555556" right="0.511805555555556" top="0.511805555555556" bottom="0.511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pageBreakPreview" topLeftCell="A22" colorId="64" zoomScale="120" zoomScaleNormal="120" zoomScalePageLayoutView="120" workbookViewId="0">
      <selection pane="topLeft" activeCell="F75" activeCellId="0" sqref="F75"/>
    </sheetView>
  </sheetViews>
  <sheetFormatPr defaultColWidth="8.5625" defaultRowHeight="13.8" zeroHeight="false" outlineLevelRow="0" outlineLevelCol="0"/>
  <cols>
    <col collapsed="false" customWidth="true" hidden="false" outlineLevel="0" max="4" min="1" style="56" width="18.5"/>
    <col collapsed="false" customWidth="true" hidden="false" outlineLevel="0" max="5" min="5" style="18" width="18.5"/>
    <col collapsed="false" customWidth="true" hidden="false" outlineLevel="0" max="16379" min="16369" style="6" width="11.56"/>
    <col collapsed="false" customWidth="true" hidden="false" outlineLevel="0" max="16384" min="16380" style="6" width="11.53"/>
  </cols>
  <sheetData>
    <row r="1" customFormat="false" ht="90" hidden="false" customHeight="true" outlineLevel="0" collapsed="false">
      <c r="A1" s="57"/>
      <c r="B1" s="57"/>
      <c r="C1" s="57"/>
      <c r="D1" s="57"/>
      <c r="E1" s="57"/>
    </row>
    <row r="2" customFormat="false" ht="22.5" hidden="false" customHeight="true" outlineLevel="0" collapsed="false">
      <c r="A2" s="58" t="s">
        <v>297</v>
      </c>
      <c r="B2" s="58"/>
      <c r="C2" s="58"/>
      <c r="D2" s="58"/>
      <c r="E2" s="58"/>
    </row>
    <row r="3" customFormat="false" ht="13.8" hidden="false" customHeight="false" outlineLevel="0" collapsed="false">
      <c r="A3" s="57"/>
      <c r="B3" s="57"/>
      <c r="C3" s="57"/>
      <c r="D3" s="57"/>
      <c r="E3" s="57"/>
    </row>
    <row r="4" customFormat="false" ht="13.8" hidden="false" customHeight="false" outlineLevel="0" collapsed="false">
      <c r="A4" s="72" t="s">
        <v>11</v>
      </c>
      <c r="B4" s="72"/>
      <c r="C4" s="72"/>
      <c r="D4" s="72"/>
      <c r="E4" s="72"/>
    </row>
    <row r="5" s="75" customFormat="true" ht="15.25" hidden="false" customHeight="false" outlineLevel="0" collapsed="false">
      <c r="A5" s="73" t="s">
        <v>298</v>
      </c>
      <c r="B5" s="73" t="s">
        <v>299</v>
      </c>
      <c r="C5" s="73" t="s">
        <v>300</v>
      </c>
      <c r="D5" s="74" t="s">
        <v>301</v>
      </c>
      <c r="E5" s="74" t="s">
        <v>302</v>
      </c>
    </row>
    <row r="6" customFormat="false" ht="13.8" hidden="false" customHeight="false" outlineLevel="0" collapsed="false">
      <c r="A6" s="76" t="n">
        <f aca="false">'P.O'!F8+'P.O'!F9+'P.O'!F10+'P.O'!F11</f>
        <v>3812.7</v>
      </c>
      <c r="B6" s="77" t="n">
        <f aca="false">'P.O'!F13+'P.O'!F14</f>
        <v>1481.48</v>
      </c>
      <c r="C6" s="77" t="n">
        <f aca="false">'P.O'!F15</f>
        <v>297.07</v>
      </c>
      <c r="D6" s="77" t="n">
        <f aca="false">'P.O'!F12</f>
        <v>826.53</v>
      </c>
      <c r="E6" s="77" t="n">
        <v>0</v>
      </c>
    </row>
    <row r="7" customFormat="false" ht="13.8" hidden="false" customHeight="false" outlineLevel="0" collapsed="false">
      <c r="A7" s="78" t="s">
        <v>40</v>
      </c>
      <c r="B7" s="78"/>
      <c r="C7" s="78"/>
      <c r="D7" s="78"/>
      <c r="E7" s="78"/>
    </row>
    <row r="8" customFormat="false" ht="15.25" hidden="false" customHeight="false" outlineLevel="0" collapsed="false">
      <c r="A8" s="73" t="s">
        <v>298</v>
      </c>
      <c r="B8" s="73" t="s">
        <v>299</v>
      </c>
      <c r="C8" s="73" t="s">
        <v>300</v>
      </c>
      <c r="D8" s="74" t="s">
        <v>301</v>
      </c>
      <c r="E8" s="74" t="s">
        <v>302</v>
      </c>
    </row>
    <row r="9" customFormat="false" ht="14.8" hidden="false" customHeight="true" outlineLevel="0" collapsed="false">
      <c r="A9" s="76" t="n">
        <f aca="false">'P.O'!F21+'P.O'!F22+'P.O'!F23+'P.O'!F24</f>
        <v>5532.03</v>
      </c>
      <c r="B9" s="77" t="n">
        <f aca="false">'P.O'!F26+'P.O'!F27</f>
        <v>1489.35</v>
      </c>
      <c r="C9" s="77" t="n">
        <f aca="false">'P.O'!F28</f>
        <v>329.19</v>
      </c>
      <c r="D9" s="77" t="n">
        <f aca="false">'P.O'!F25</f>
        <v>2540.4</v>
      </c>
      <c r="E9" s="77" t="n">
        <f aca="false">'P.O'!F29</f>
        <v>644.8</v>
      </c>
    </row>
    <row r="10" customFormat="false" ht="13.8" hidden="false" customHeight="false" outlineLevel="0" collapsed="false">
      <c r="A10" s="78" t="s">
        <v>55</v>
      </c>
      <c r="B10" s="78"/>
      <c r="C10" s="78"/>
      <c r="D10" s="78"/>
      <c r="E10" s="78"/>
    </row>
    <row r="11" customFormat="false" ht="15.25" hidden="false" customHeight="false" outlineLevel="0" collapsed="false">
      <c r="A11" s="73" t="s">
        <v>298</v>
      </c>
      <c r="B11" s="73" t="s">
        <v>299</v>
      </c>
      <c r="C11" s="73" t="s">
        <v>300</v>
      </c>
      <c r="D11" s="74" t="s">
        <v>301</v>
      </c>
      <c r="E11" s="74" t="s">
        <v>302</v>
      </c>
    </row>
    <row r="12" customFormat="false" ht="13.8" hidden="false" customHeight="false" outlineLevel="0" collapsed="false">
      <c r="A12" s="76" t="n">
        <f aca="false">'P.O'!F35+'P.O'!F36+'P.O'!F37+'P.O'!F38</f>
        <v>3783.43</v>
      </c>
      <c r="B12" s="77" t="n">
        <f aca="false">'P.O'!F40+'P.O'!F41</f>
        <v>1303.11</v>
      </c>
      <c r="C12" s="77" t="n">
        <f aca="false">'P.O'!F42</f>
        <v>330.76</v>
      </c>
      <c r="D12" s="77" t="n">
        <f aca="false">'P.O'!F39</f>
        <v>1473.13</v>
      </c>
      <c r="E12" s="77" t="n">
        <f aca="false">'P.O'!F43</f>
        <v>383.49</v>
      </c>
    </row>
    <row r="13" customFormat="false" ht="13.8" hidden="false" customHeight="false" outlineLevel="0" collapsed="false">
      <c r="A13" s="78" t="s">
        <v>67</v>
      </c>
      <c r="B13" s="78"/>
      <c r="C13" s="78"/>
      <c r="D13" s="78"/>
      <c r="E13" s="78"/>
    </row>
    <row r="14" customFormat="false" ht="15.25" hidden="false" customHeight="false" outlineLevel="0" collapsed="false">
      <c r="A14" s="73" t="s">
        <v>298</v>
      </c>
      <c r="B14" s="73" t="s">
        <v>299</v>
      </c>
      <c r="C14" s="73" t="s">
        <v>300</v>
      </c>
      <c r="D14" s="74" t="s">
        <v>301</v>
      </c>
      <c r="E14" s="74" t="s">
        <v>302</v>
      </c>
    </row>
    <row r="15" customFormat="false" ht="13.8" hidden="false" customHeight="false" outlineLevel="0" collapsed="false">
      <c r="A15" s="76" t="n">
        <f aca="false">'P.O'!F49+'P.O'!F50+'P.O'!F51+'P.O'!F52</f>
        <v>5120.93</v>
      </c>
      <c r="B15" s="77" t="n">
        <f aca="false">'P.O'!F54+'P.O'!F55</f>
        <v>1528.17</v>
      </c>
      <c r="C15" s="77" t="n">
        <f aca="false">'P.O'!F56</f>
        <v>293.97</v>
      </c>
      <c r="D15" s="77" t="n">
        <f aca="false">'P.O'!F53</f>
        <v>1143.11</v>
      </c>
      <c r="E15" s="77" t="n">
        <v>0</v>
      </c>
    </row>
    <row r="16" customFormat="false" ht="13.8" hidden="false" customHeight="false" outlineLevel="0" collapsed="false">
      <c r="A16" s="78" t="s">
        <v>79</v>
      </c>
      <c r="B16" s="78"/>
      <c r="C16" s="78"/>
      <c r="D16" s="78"/>
      <c r="E16" s="78"/>
    </row>
    <row r="17" customFormat="false" ht="15.25" hidden="false" customHeight="false" outlineLevel="0" collapsed="false">
      <c r="A17" s="73" t="s">
        <v>298</v>
      </c>
      <c r="B17" s="73" t="s">
        <v>299</v>
      </c>
      <c r="C17" s="73" t="s">
        <v>300</v>
      </c>
      <c r="D17" s="74" t="s">
        <v>301</v>
      </c>
      <c r="E17" s="74" t="s">
        <v>302</v>
      </c>
    </row>
    <row r="18" customFormat="false" ht="13.8" hidden="false" customHeight="false" outlineLevel="0" collapsed="false">
      <c r="A18" s="76" t="n">
        <f aca="false">'P.O'!F62+'P.O'!F63+'P.O'!F64+'P.O'!F65</f>
        <v>5140.83</v>
      </c>
      <c r="B18" s="77" t="n">
        <f aca="false">'P.O'!F67+'P.O'!F68</f>
        <v>1652.64</v>
      </c>
      <c r="C18" s="77" t="n">
        <f aca="false">'P.O'!F69</f>
        <v>348.3</v>
      </c>
      <c r="D18" s="77" t="n">
        <f aca="false">'P.O'!F66</f>
        <v>1741.68</v>
      </c>
      <c r="E18" s="77" t="n">
        <f aca="false">'P.O'!F70</f>
        <v>619.84</v>
      </c>
    </row>
    <row r="19" customFormat="false" ht="13.8" hidden="false" customHeight="false" outlineLevel="0" collapsed="false">
      <c r="A19" s="78" t="s">
        <v>92</v>
      </c>
      <c r="B19" s="78"/>
      <c r="C19" s="78"/>
      <c r="D19" s="78"/>
      <c r="E19" s="78"/>
    </row>
    <row r="20" customFormat="false" ht="15.25" hidden="false" customHeight="false" outlineLevel="0" collapsed="false">
      <c r="A20" s="73" t="s">
        <v>298</v>
      </c>
      <c r="B20" s="73" t="s">
        <v>299</v>
      </c>
      <c r="C20" s="73" t="s">
        <v>300</v>
      </c>
      <c r="D20" s="74" t="s">
        <v>301</v>
      </c>
      <c r="E20" s="74" t="s">
        <v>302</v>
      </c>
    </row>
    <row r="21" customFormat="false" ht="13.8" hidden="false" customHeight="false" outlineLevel="0" collapsed="false">
      <c r="A21" s="76" t="n">
        <f aca="false">'P.O'!F76+'P.O'!F77+'P.O'!F78+'P.O'!F79</f>
        <v>7668.79</v>
      </c>
      <c r="B21" s="77" t="n">
        <f aca="false">'P.O'!F81+'P.O'!F82</f>
        <v>2299.72</v>
      </c>
      <c r="C21" s="77" t="n">
        <f aca="false">'P.O'!F83</f>
        <v>441.45</v>
      </c>
      <c r="D21" s="77" t="n">
        <f aca="false">'P.O'!F80</f>
        <v>2860.39</v>
      </c>
      <c r="E21" s="77" t="n">
        <f aca="false">'P.O'!F84</f>
        <v>640.7</v>
      </c>
    </row>
    <row r="22" customFormat="false" ht="13.8" hidden="false" customHeight="false" outlineLevel="0" collapsed="false">
      <c r="A22" s="78" t="s">
        <v>105</v>
      </c>
      <c r="B22" s="78"/>
      <c r="C22" s="78"/>
      <c r="D22" s="78"/>
      <c r="E22" s="78"/>
    </row>
    <row r="23" customFormat="false" ht="15.25" hidden="false" customHeight="false" outlineLevel="0" collapsed="false">
      <c r="A23" s="73" t="s">
        <v>298</v>
      </c>
      <c r="B23" s="73" t="s">
        <v>299</v>
      </c>
      <c r="C23" s="73" t="s">
        <v>300</v>
      </c>
      <c r="D23" s="74" t="s">
        <v>301</v>
      </c>
      <c r="E23" s="74" t="s">
        <v>302</v>
      </c>
    </row>
    <row r="24" customFormat="false" ht="13.8" hidden="false" customHeight="false" outlineLevel="0" collapsed="false">
      <c r="A24" s="76" t="n">
        <f aca="false">'P.O'!F90+'P.O'!F91+'P.O'!F92+'P.O'!F93</f>
        <v>5343.67</v>
      </c>
      <c r="B24" s="77" t="n">
        <f aca="false">'P.O'!F95+'P.O'!F96</f>
        <v>2867.03</v>
      </c>
      <c r="C24" s="77" t="n">
        <f aca="false">'P.O'!F97</f>
        <v>295.41</v>
      </c>
      <c r="D24" s="77" t="n">
        <f aca="false">'P.O'!F94</f>
        <v>3330.45</v>
      </c>
      <c r="E24" s="77" t="n">
        <f aca="false">'P.O'!F98</f>
        <v>736.75</v>
      </c>
    </row>
    <row r="25" customFormat="false" ht="13.8" hidden="false" customHeight="false" outlineLevel="0" collapsed="false">
      <c r="A25" s="78" t="s">
        <v>118</v>
      </c>
      <c r="B25" s="78"/>
      <c r="C25" s="78"/>
      <c r="D25" s="78"/>
      <c r="E25" s="78"/>
    </row>
    <row r="26" customFormat="false" ht="15.25" hidden="false" customHeight="false" outlineLevel="0" collapsed="false">
      <c r="A26" s="73" t="s">
        <v>298</v>
      </c>
      <c r="B26" s="73" t="s">
        <v>299</v>
      </c>
      <c r="C26" s="73" t="s">
        <v>300</v>
      </c>
      <c r="D26" s="74" t="s">
        <v>301</v>
      </c>
      <c r="E26" s="74" t="s">
        <v>302</v>
      </c>
    </row>
    <row r="27" customFormat="false" ht="13.8" hidden="false" customHeight="false" outlineLevel="0" collapsed="false">
      <c r="A27" s="76" t="n">
        <f aca="false">'P.O'!F104+'P.O'!F105+'P.O'!F106+'P.O'!F107</f>
        <v>3777.19</v>
      </c>
      <c r="B27" s="77" t="n">
        <f aca="false">'P.O'!F109+'P.O'!F110</f>
        <v>1064.38</v>
      </c>
      <c r="C27" s="77" t="n">
        <f aca="false">'P.O'!F111</f>
        <v>247.05</v>
      </c>
      <c r="D27" s="77" t="n">
        <f aca="false">'P.O'!F108</f>
        <v>2117.15</v>
      </c>
      <c r="E27" s="77" t="n">
        <f aca="false">'P.O'!F112</f>
        <v>592.52</v>
      </c>
    </row>
    <row r="28" customFormat="false" ht="13.8" hidden="false" customHeight="false" outlineLevel="0" collapsed="false">
      <c r="A28" s="78" t="s">
        <v>131</v>
      </c>
      <c r="B28" s="78"/>
      <c r="C28" s="78"/>
      <c r="D28" s="78"/>
      <c r="E28" s="78"/>
    </row>
    <row r="29" customFormat="false" ht="15.25" hidden="false" customHeight="false" outlineLevel="0" collapsed="false">
      <c r="A29" s="73" t="s">
        <v>298</v>
      </c>
      <c r="B29" s="73" t="s">
        <v>299</v>
      </c>
      <c r="C29" s="73" t="s">
        <v>300</v>
      </c>
      <c r="D29" s="74" t="s">
        <v>301</v>
      </c>
      <c r="E29" s="74" t="s">
        <v>302</v>
      </c>
    </row>
    <row r="30" customFormat="false" ht="13.8" hidden="false" customHeight="false" outlineLevel="0" collapsed="false">
      <c r="A30" s="76" t="n">
        <f aca="false">'P.O'!F118+'P.O'!F119+'P.O'!F120+'P.O'!F121</f>
        <v>3048.33</v>
      </c>
      <c r="B30" s="77" t="n">
        <f aca="false">'P.O'!F123+'P.O'!F124</f>
        <v>586.43</v>
      </c>
      <c r="C30" s="77" t="n">
        <f aca="false">'P.O'!F125</f>
        <v>183.61</v>
      </c>
      <c r="D30" s="77" t="n">
        <f aca="false">'P.O'!F122</f>
        <v>1497.6</v>
      </c>
      <c r="E30" s="77" t="n">
        <f aca="false">'P.O'!F126</f>
        <v>366.6</v>
      </c>
    </row>
    <row r="31" customFormat="false" ht="13.8" hidden="false" customHeight="false" outlineLevel="0" collapsed="false">
      <c r="A31" s="78" t="s">
        <v>144</v>
      </c>
      <c r="B31" s="78"/>
      <c r="C31" s="78"/>
      <c r="D31" s="78"/>
      <c r="E31" s="78"/>
    </row>
    <row r="32" customFormat="false" ht="15.25" hidden="false" customHeight="false" outlineLevel="0" collapsed="false">
      <c r="A32" s="73" t="s">
        <v>298</v>
      </c>
      <c r="B32" s="73" t="s">
        <v>299</v>
      </c>
      <c r="C32" s="73" t="s">
        <v>300</v>
      </c>
      <c r="D32" s="74" t="s">
        <v>301</v>
      </c>
      <c r="E32" s="74" t="s">
        <v>302</v>
      </c>
    </row>
    <row r="33" customFormat="false" ht="13.8" hidden="false" customHeight="false" outlineLevel="0" collapsed="false">
      <c r="A33" s="76" t="n">
        <f aca="false">'P.O'!F132+'P.O'!F133+'P.O'!F134+'P.O'!F135</f>
        <v>1981.24</v>
      </c>
      <c r="B33" s="77" t="n">
        <f aca="false">'P.O'!F137+'P.O'!F138</f>
        <v>949.42</v>
      </c>
      <c r="C33" s="77" t="n">
        <f aca="false">'P.O'!F139</f>
        <v>182.89</v>
      </c>
      <c r="D33" s="77" t="n">
        <f aca="false">'P.O'!F136</f>
        <v>1053.01</v>
      </c>
      <c r="E33" s="77" t="n">
        <f aca="false">'P.O'!F140</f>
        <v>600</v>
      </c>
    </row>
    <row r="34" customFormat="false" ht="13.8" hidden="false" customHeight="false" outlineLevel="0" collapsed="false">
      <c r="A34" s="78" t="s">
        <v>157</v>
      </c>
      <c r="B34" s="78"/>
      <c r="C34" s="78"/>
      <c r="D34" s="78"/>
      <c r="E34" s="78"/>
    </row>
    <row r="35" customFormat="false" ht="15.25" hidden="false" customHeight="false" outlineLevel="0" collapsed="false">
      <c r="A35" s="73" t="s">
        <v>298</v>
      </c>
      <c r="B35" s="73" t="s">
        <v>299</v>
      </c>
      <c r="C35" s="73" t="s">
        <v>300</v>
      </c>
      <c r="D35" s="74" t="s">
        <v>301</v>
      </c>
      <c r="E35" s="74" t="s">
        <v>302</v>
      </c>
    </row>
    <row r="36" customFormat="false" ht="13.8" hidden="false" customHeight="false" outlineLevel="0" collapsed="false">
      <c r="A36" s="76" t="n">
        <f aca="false">'P.O'!F146+'P.O'!F147+'P.O'!F148+'P.O'!F149</f>
        <v>2055.76</v>
      </c>
      <c r="B36" s="77" t="n">
        <f aca="false">'P.O'!F151+'P.O'!F152</f>
        <v>756.85</v>
      </c>
      <c r="C36" s="77" t="n">
        <f aca="false">'P.O'!F153</f>
        <v>248.95</v>
      </c>
      <c r="D36" s="77" t="n">
        <f aca="false">'P.O'!F150</f>
        <v>573.56</v>
      </c>
      <c r="E36" s="77" t="n">
        <v>0</v>
      </c>
    </row>
    <row r="37" customFormat="false" ht="13.8" hidden="false" customHeight="false" outlineLevel="0" collapsed="false">
      <c r="A37" s="78" t="s">
        <v>169</v>
      </c>
      <c r="B37" s="78"/>
      <c r="C37" s="78"/>
      <c r="D37" s="78"/>
      <c r="E37" s="78"/>
    </row>
    <row r="38" customFormat="false" ht="15.25" hidden="false" customHeight="false" outlineLevel="0" collapsed="false">
      <c r="A38" s="73" t="s">
        <v>298</v>
      </c>
      <c r="B38" s="73" t="s">
        <v>299</v>
      </c>
      <c r="C38" s="73" t="s">
        <v>300</v>
      </c>
      <c r="D38" s="74" t="s">
        <v>301</v>
      </c>
      <c r="E38" s="74" t="s">
        <v>302</v>
      </c>
    </row>
    <row r="39" customFormat="false" ht="13.8" hidden="false" customHeight="false" outlineLevel="0" collapsed="false">
      <c r="A39" s="76" t="n">
        <f aca="false">'P.O'!F159+'P.O'!F160+'P.O'!F161+'P.O'!F162</f>
        <v>1041.28</v>
      </c>
      <c r="B39" s="77" t="n">
        <f aca="false">'P.O'!F164+'P.O'!F165</f>
        <v>436.58</v>
      </c>
      <c r="C39" s="77" t="n">
        <f aca="false">'P.O'!F166</f>
        <v>131.77</v>
      </c>
      <c r="D39" s="77" t="n">
        <f aca="false">'P.O'!F163</f>
        <v>385.47</v>
      </c>
      <c r="E39" s="77" t="n">
        <v>0</v>
      </c>
    </row>
    <row r="40" customFormat="false" ht="13.8" hidden="false" customHeight="false" outlineLevel="0" collapsed="false">
      <c r="A40" s="78" t="s">
        <v>181</v>
      </c>
      <c r="B40" s="78"/>
      <c r="C40" s="78"/>
      <c r="D40" s="78"/>
      <c r="E40" s="78"/>
    </row>
    <row r="41" customFormat="false" ht="15.25" hidden="false" customHeight="false" outlineLevel="0" collapsed="false">
      <c r="A41" s="73" t="s">
        <v>298</v>
      </c>
      <c r="B41" s="73" t="s">
        <v>299</v>
      </c>
      <c r="C41" s="73" t="s">
        <v>300</v>
      </c>
      <c r="D41" s="74" t="s">
        <v>301</v>
      </c>
      <c r="E41" s="74" t="s">
        <v>302</v>
      </c>
    </row>
    <row r="42" customFormat="false" ht="13.8" hidden="false" customHeight="false" outlineLevel="0" collapsed="false">
      <c r="A42" s="76" t="n">
        <f aca="false">'P.O'!F172+'P.O'!F173+'P.O'!F174+'P.O'!F175</f>
        <v>2928.63</v>
      </c>
      <c r="B42" s="77" t="n">
        <f aca="false">'P.O'!F177+'P.O'!F178</f>
        <v>742.87</v>
      </c>
      <c r="C42" s="77" t="n">
        <f aca="false">'P.O'!F179</f>
        <v>195.57</v>
      </c>
      <c r="D42" s="77" t="n">
        <f aca="false">'P.O'!F176</f>
        <v>879.5</v>
      </c>
      <c r="E42" s="77" t="n">
        <v>0</v>
      </c>
    </row>
    <row r="43" customFormat="false" ht="13.8" hidden="false" customHeight="false" outlineLevel="0" collapsed="false">
      <c r="A43" s="78" t="s">
        <v>193</v>
      </c>
      <c r="B43" s="78"/>
      <c r="C43" s="78"/>
      <c r="D43" s="78"/>
      <c r="E43" s="78"/>
    </row>
    <row r="44" customFormat="false" ht="15.25" hidden="false" customHeight="false" outlineLevel="0" collapsed="false">
      <c r="A44" s="73" t="s">
        <v>298</v>
      </c>
      <c r="B44" s="73" t="s">
        <v>299</v>
      </c>
      <c r="C44" s="73" t="s">
        <v>300</v>
      </c>
      <c r="D44" s="74" t="s">
        <v>301</v>
      </c>
      <c r="E44" s="74" t="s">
        <v>302</v>
      </c>
    </row>
    <row r="45" customFormat="false" ht="13.8" hidden="false" customHeight="false" outlineLevel="0" collapsed="false">
      <c r="A45" s="76" t="n">
        <f aca="false">'P.O'!F185+'P.O'!F186+'P.O'!F187+'P.O'!F188</f>
        <v>2871.63</v>
      </c>
      <c r="B45" s="77" t="n">
        <f aca="false">'P.O'!F190+'P.O'!F191</f>
        <v>533.71</v>
      </c>
      <c r="C45" s="77" t="n">
        <f aca="false">'P.O'!F192</f>
        <v>288.91</v>
      </c>
      <c r="D45" s="77" t="n">
        <f aca="false">'P.O'!F189</f>
        <v>394.64</v>
      </c>
      <c r="E45" s="77" t="n">
        <v>0</v>
      </c>
    </row>
    <row r="46" customFormat="false" ht="13.8" hidden="false" customHeight="false" outlineLevel="0" collapsed="false">
      <c r="A46" s="78" t="s">
        <v>205</v>
      </c>
      <c r="B46" s="78"/>
      <c r="C46" s="78"/>
      <c r="D46" s="78"/>
      <c r="E46" s="78"/>
    </row>
    <row r="47" customFormat="false" ht="15.25" hidden="false" customHeight="false" outlineLevel="0" collapsed="false">
      <c r="A47" s="73" t="s">
        <v>298</v>
      </c>
      <c r="B47" s="73" t="s">
        <v>299</v>
      </c>
      <c r="C47" s="73" t="s">
        <v>300</v>
      </c>
      <c r="D47" s="74" t="s">
        <v>301</v>
      </c>
      <c r="E47" s="74" t="s">
        <v>302</v>
      </c>
    </row>
    <row r="48" customFormat="false" ht="13.8" hidden="false" customHeight="false" outlineLevel="0" collapsed="false">
      <c r="A48" s="76" t="n">
        <f aca="false">'P.O'!F198+'P.O'!F199+'P.O'!F200+'P.O'!F201</f>
        <v>1636.98</v>
      </c>
      <c r="B48" s="77" t="n">
        <f aca="false">'P.O'!F203+'P.O'!F204</f>
        <v>465.97</v>
      </c>
      <c r="C48" s="77" t="n">
        <f aca="false">'P.O'!F205</f>
        <v>226.27</v>
      </c>
      <c r="D48" s="77" t="n">
        <f aca="false">'P.O'!F202</f>
        <v>761.1</v>
      </c>
      <c r="E48" s="77" t="n">
        <v>0</v>
      </c>
    </row>
    <row r="49" customFormat="false" ht="13.8" hidden="false" customHeight="false" outlineLevel="0" collapsed="false">
      <c r="A49" s="78" t="s">
        <v>217</v>
      </c>
      <c r="B49" s="78"/>
      <c r="C49" s="78"/>
      <c r="D49" s="78"/>
      <c r="E49" s="78"/>
    </row>
    <row r="50" customFormat="false" ht="15.25" hidden="false" customHeight="false" outlineLevel="0" collapsed="false">
      <c r="A50" s="73" t="s">
        <v>298</v>
      </c>
      <c r="B50" s="73" t="s">
        <v>299</v>
      </c>
      <c r="C50" s="73" t="s">
        <v>300</v>
      </c>
      <c r="D50" s="74" t="s">
        <v>301</v>
      </c>
      <c r="E50" s="74" t="s">
        <v>302</v>
      </c>
    </row>
    <row r="51" customFormat="false" ht="13.8" hidden="false" customHeight="false" outlineLevel="0" collapsed="false">
      <c r="A51" s="76" t="n">
        <f aca="false">'P.O'!F211+'P.O'!F212+'P.O'!F213+'P.O'!F214</f>
        <v>1715.28</v>
      </c>
      <c r="B51" s="77" t="n">
        <f aca="false">'P.O'!F216+'P.O'!F217</f>
        <v>570.76</v>
      </c>
      <c r="C51" s="77" t="n">
        <f aca="false">'P.O'!F218</f>
        <v>251.72</v>
      </c>
      <c r="D51" s="77" t="n">
        <f aca="false">'P.O'!F215</f>
        <v>742.89</v>
      </c>
      <c r="E51" s="77" t="n">
        <v>0</v>
      </c>
    </row>
    <row r="52" customFormat="false" ht="13.8" hidden="false" customHeight="false" outlineLevel="0" collapsed="false">
      <c r="A52" s="78" t="s">
        <v>229</v>
      </c>
      <c r="B52" s="78"/>
      <c r="C52" s="78"/>
      <c r="D52" s="78"/>
      <c r="E52" s="78"/>
    </row>
    <row r="53" customFormat="false" ht="15.25" hidden="false" customHeight="false" outlineLevel="0" collapsed="false">
      <c r="A53" s="73" t="s">
        <v>298</v>
      </c>
      <c r="B53" s="73" t="s">
        <v>299</v>
      </c>
      <c r="C53" s="73" t="s">
        <v>300</v>
      </c>
      <c r="D53" s="74" t="s">
        <v>301</v>
      </c>
      <c r="E53" s="74" t="s">
        <v>302</v>
      </c>
    </row>
    <row r="54" customFormat="false" ht="13.8" hidden="false" customHeight="false" outlineLevel="0" collapsed="false">
      <c r="A54" s="76" t="n">
        <f aca="false">'P.O'!F224+'P.O'!F225+'P.O'!F226+'P.O'!F227</f>
        <v>5259.36</v>
      </c>
      <c r="B54" s="77" t="n">
        <f aca="false">'P.O'!F229+'P.O'!F230</f>
        <v>1757.73</v>
      </c>
      <c r="C54" s="77" t="n">
        <f aca="false">'P.O'!F231</f>
        <v>329.91</v>
      </c>
      <c r="D54" s="77" t="n">
        <f aca="false">'P.O'!F228</f>
        <v>3933.06</v>
      </c>
      <c r="E54" s="77" t="n">
        <f aca="false">'P.O'!F232</f>
        <v>564.3</v>
      </c>
    </row>
    <row r="55" customFormat="false" ht="13.8" hidden="false" customHeight="false" outlineLevel="0" collapsed="false">
      <c r="A55" s="78" t="s">
        <v>242</v>
      </c>
      <c r="B55" s="78"/>
      <c r="C55" s="78"/>
      <c r="D55" s="78"/>
      <c r="E55" s="78"/>
    </row>
    <row r="56" customFormat="false" ht="15.25" hidden="false" customHeight="false" outlineLevel="0" collapsed="false">
      <c r="A56" s="73" t="s">
        <v>298</v>
      </c>
      <c r="B56" s="73" t="s">
        <v>299</v>
      </c>
      <c r="C56" s="73" t="s">
        <v>300</v>
      </c>
      <c r="D56" s="74" t="s">
        <v>301</v>
      </c>
      <c r="E56" s="74" t="s">
        <v>302</v>
      </c>
    </row>
    <row r="57" customFormat="false" ht="13.8" hidden="false" customHeight="false" outlineLevel="0" collapsed="false">
      <c r="A57" s="76" t="n">
        <f aca="false">'P.O'!F238+'P.O'!F239+'P.O'!F240+'P.O'!F241</f>
        <v>2713.89</v>
      </c>
      <c r="B57" s="77" t="n">
        <f aca="false">'P.O'!F243+'P.O'!F244</f>
        <v>929.01</v>
      </c>
      <c r="C57" s="77" t="n">
        <f aca="false">'P.O'!F245</f>
        <v>189.03</v>
      </c>
      <c r="D57" s="77" t="n">
        <f aca="false">'P.O'!F242</f>
        <v>588.24</v>
      </c>
      <c r="E57" s="77" t="n">
        <v>0</v>
      </c>
    </row>
    <row r="58" customFormat="false" ht="13.8" hidden="false" customHeight="false" outlineLevel="0" collapsed="false">
      <c r="A58" s="78" t="s">
        <v>254</v>
      </c>
      <c r="B58" s="78"/>
      <c r="C58" s="78"/>
      <c r="D58" s="78"/>
      <c r="E58" s="78"/>
    </row>
    <row r="59" customFormat="false" ht="15.25" hidden="false" customHeight="false" outlineLevel="0" collapsed="false">
      <c r="A59" s="73" t="s">
        <v>298</v>
      </c>
      <c r="B59" s="73" t="s">
        <v>299</v>
      </c>
      <c r="C59" s="73" t="s">
        <v>300</v>
      </c>
      <c r="D59" s="74" t="s">
        <v>301</v>
      </c>
      <c r="E59" s="74" t="s">
        <v>302</v>
      </c>
    </row>
    <row r="60" customFormat="false" ht="13.8" hidden="false" customHeight="false" outlineLevel="0" collapsed="false">
      <c r="A60" s="76" t="n">
        <f aca="false">'P.O'!F251+'P.O'!F252+'P.O'!F253+'P.O'!F254</f>
        <v>2068.92</v>
      </c>
      <c r="B60" s="77" t="n">
        <f aca="false">'P.O'!F256+'P.O'!F257</f>
        <v>731.24</v>
      </c>
      <c r="C60" s="77" t="n">
        <f aca="false">'P.O'!F258</f>
        <v>255.21</v>
      </c>
      <c r="D60" s="77" t="n">
        <f aca="false">'P.O'!F255</f>
        <v>918.17</v>
      </c>
      <c r="E60" s="77" t="n">
        <v>0</v>
      </c>
    </row>
    <row r="61" customFormat="false" ht="13.8" hidden="false" customHeight="false" outlineLevel="0" collapsed="false">
      <c r="A61" s="78" t="s">
        <v>266</v>
      </c>
      <c r="B61" s="78"/>
      <c r="C61" s="78"/>
      <c r="D61" s="78"/>
      <c r="E61" s="78"/>
    </row>
    <row r="62" customFormat="false" ht="13.8" hidden="false" customHeight="false" outlineLevel="0" collapsed="false">
      <c r="A62" s="73" t="s">
        <v>298</v>
      </c>
      <c r="B62" s="73" t="s">
        <v>299</v>
      </c>
      <c r="C62" s="73" t="s">
        <v>300</v>
      </c>
      <c r="D62" s="74" t="s">
        <v>301</v>
      </c>
      <c r="E62" s="74" t="s">
        <v>302</v>
      </c>
    </row>
    <row r="63" customFormat="false" ht="13.8" hidden="false" customHeight="false" outlineLevel="0" collapsed="false">
      <c r="A63" s="76" t="n">
        <f aca="false">'P.O'!F264+'P.O'!F265+'P.O'!F266+'P.O'!F267</f>
        <v>1601.71</v>
      </c>
      <c r="B63" s="77" t="n">
        <f aca="false">'P.O'!F269+'P.O'!F270</f>
        <v>715.51</v>
      </c>
      <c r="C63" s="77" t="n">
        <f aca="false">'P.O'!F271</f>
        <v>347.57</v>
      </c>
      <c r="D63" s="77" t="n">
        <f aca="false">'P.O'!F268</f>
        <v>688.68</v>
      </c>
      <c r="E63" s="77" t="n">
        <v>0</v>
      </c>
    </row>
    <row r="64" customFormat="false" ht="13.8" hidden="false" customHeight="false" outlineLevel="0" collapsed="false">
      <c r="A64" s="78" t="s">
        <v>278</v>
      </c>
      <c r="B64" s="78"/>
      <c r="C64" s="78"/>
      <c r="D64" s="78"/>
      <c r="E64" s="78"/>
    </row>
    <row r="65" customFormat="false" ht="13.8" hidden="false" customHeight="false" outlineLevel="0" collapsed="false">
      <c r="A65" s="73" t="s">
        <v>298</v>
      </c>
      <c r="B65" s="73" t="s">
        <v>299</v>
      </c>
      <c r="C65" s="73" t="s">
        <v>300</v>
      </c>
      <c r="D65" s="74" t="s">
        <v>301</v>
      </c>
      <c r="E65" s="74" t="s">
        <v>302</v>
      </c>
    </row>
    <row r="66" customFormat="false" ht="13.8" hidden="false" customHeight="false" outlineLevel="0" collapsed="false">
      <c r="A66" s="76" t="n">
        <f aca="false">'P.O'!F277+'P.O'!F278+'P.O'!F279+'P.O'!F280</f>
        <v>1503.04</v>
      </c>
      <c r="B66" s="77" t="n">
        <f aca="false">'P.O'!F282+'P.O'!F283</f>
        <v>588.13</v>
      </c>
      <c r="C66" s="77" t="n">
        <f aca="false">'P.O'!F284</f>
        <v>213.76</v>
      </c>
      <c r="D66" s="77" t="n">
        <f aca="false">'P.O'!F281</f>
        <v>697.99</v>
      </c>
      <c r="E66" s="77" t="n">
        <v>0</v>
      </c>
    </row>
    <row r="67" customFormat="false" ht="13.8" hidden="false" customHeight="false" outlineLevel="0" collapsed="false">
      <c r="A67" s="79"/>
      <c r="B67" s="79"/>
      <c r="C67" s="79"/>
      <c r="D67" s="79"/>
      <c r="E67" s="79"/>
    </row>
    <row r="68" customFormat="false" ht="27.1" hidden="false" customHeight="true" outlineLevel="0" collapsed="false">
      <c r="A68" s="80" t="s">
        <v>303</v>
      </c>
      <c r="B68" s="80"/>
      <c r="C68" s="80"/>
      <c r="D68" s="80"/>
      <c r="E68" s="80"/>
    </row>
    <row r="69" customFormat="false" ht="16.55" hidden="false" customHeight="true" outlineLevel="0" collapsed="false">
      <c r="A69" s="73" t="s">
        <v>298</v>
      </c>
      <c r="B69" s="73" t="s">
        <v>299</v>
      </c>
      <c r="C69" s="73" t="s">
        <v>300</v>
      </c>
      <c r="D69" s="74" t="s">
        <v>301</v>
      </c>
      <c r="E69" s="74" t="s">
        <v>302</v>
      </c>
    </row>
    <row r="70" customFormat="false" ht="13.8" hidden="false" customHeight="false" outlineLevel="0" collapsed="false">
      <c r="A70" s="76" t="n">
        <f aca="false">SUM(A6:A66)</f>
        <v>70605.62</v>
      </c>
      <c r="B70" s="76" t="n">
        <f aca="false">SUM(B6:B66)</f>
        <v>23450.09</v>
      </c>
      <c r="C70" s="76" t="n">
        <f aca="false">SUM(C6:C66)</f>
        <v>5628.37</v>
      </c>
      <c r="D70" s="76" t="n">
        <f aca="false">SUM(D6:D66)</f>
        <v>29146.75</v>
      </c>
      <c r="E70" s="76" t="n">
        <f aca="false">SUM(E6:E66)</f>
        <v>5149</v>
      </c>
    </row>
    <row r="71" customFormat="false" ht="51.8" hidden="false" customHeight="true" outlineLevel="0" collapsed="false">
      <c r="A71" s="54" t="s">
        <v>292</v>
      </c>
      <c r="B71" s="54"/>
      <c r="C71" s="54"/>
      <c r="D71" s="54"/>
      <c r="E71" s="54"/>
      <c r="F71" s="53"/>
      <c r="G71" s="53"/>
      <c r="H71" s="53"/>
      <c r="I71" s="53"/>
    </row>
    <row r="72" customFormat="false" ht="51.8" hidden="false" customHeight="true" outlineLevel="0" collapsed="false">
      <c r="A72" s="54"/>
      <c r="B72" s="54"/>
      <c r="C72" s="54"/>
      <c r="D72" s="54"/>
      <c r="E72" s="54"/>
      <c r="F72" s="53"/>
      <c r="G72" s="53"/>
      <c r="H72" s="53"/>
      <c r="I72" s="53"/>
    </row>
    <row r="73" customFormat="false" ht="13.8" hidden="false" customHeight="false" outlineLevel="0" collapsed="false">
      <c r="A73" s="71"/>
      <c r="B73" s="71"/>
      <c r="C73" s="71"/>
      <c r="D73" s="71"/>
      <c r="E73" s="7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8">
    <mergeCell ref="A1:E1"/>
    <mergeCell ref="A2:E2"/>
    <mergeCell ref="A3:E3"/>
    <mergeCell ref="A4:E4"/>
    <mergeCell ref="A7:E7"/>
    <mergeCell ref="A10:E10"/>
    <mergeCell ref="A13:E13"/>
    <mergeCell ref="A16:E16"/>
    <mergeCell ref="A19:E19"/>
    <mergeCell ref="A22:E22"/>
    <mergeCell ref="A25:E25"/>
    <mergeCell ref="A28:E28"/>
    <mergeCell ref="A31:E31"/>
    <mergeCell ref="A34:E34"/>
    <mergeCell ref="A37:E37"/>
    <mergeCell ref="A40:E40"/>
    <mergeCell ref="A43:E43"/>
    <mergeCell ref="A46:E46"/>
    <mergeCell ref="A49:E49"/>
    <mergeCell ref="A52:E52"/>
    <mergeCell ref="A55:E55"/>
    <mergeCell ref="A58:E58"/>
    <mergeCell ref="A61:E61"/>
    <mergeCell ref="A64:E64"/>
    <mergeCell ref="A67:E67"/>
    <mergeCell ref="A68:E68"/>
    <mergeCell ref="A71:E71"/>
    <mergeCell ref="A73:E7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69"/>
  <sheetViews>
    <sheetView showFormulas="false" showGridLines="true" showRowColHeaders="true" showZeros="true" rightToLeft="false" tabSelected="true" showOutlineSymbols="true" defaultGridColor="true" view="pageBreakPreview" topLeftCell="A19" colorId="64" zoomScale="120" zoomScaleNormal="120" zoomScalePageLayoutView="120" workbookViewId="0">
      <selection pane="topLeft" activeCell="B7" activeCellId="0" sqref="B7"/>
    </sheetView>
  </sheetViews>
  <sheetFormatPr defaultColWidth="8.5625" defaultRowHeight="13.8" zeroHeight="false" outlineLevelRow="0" outlineLevelCol="0"/>
  <cols>
    <col collapsed="false" customWidth="true" hidden="false" outlineLevel="0" max="1" min="1" style="1" width="5.35"/>
    <col collapsed="false" customWidth="true" hidden="false" outlineLevel="0" max="2" min="2" style="81" width="26.01"/>
    <col collapsed="false" customWidth="true" hidden="false" outlineLevel="0" max="3" min="3" style="11" width="14.45"/>
    <col collapsed="false" customWidth="true" hidden="false" outlineLevel="0" max="4" min="4" style="2" width="3.24"/>
    <col collapsed="false" customWidth="true" hidden="false" outlineLevel="0" max="7" min="5" style="1" width="10.56"/>
    <col collapsed="false" customWidth="true" hidden="false" outlineLevel="0" max="13" min="8" style="82" width="10.56"/>
    <col collapsed="false" customWidth="true" hidden="false" outlineLevel="0" max="14" min="14" style="83" width="8.11"/>
    <col collapsed="false" customWidth="true" hidden="false" outlineLevel="0" max="15" min="15" style="83" width="8.44"/>
    <col collapsed="false" customWidth="true" hidden="false" outlineLevel="0" max="16383" min="16378" style="6" width="11.56"/>
    <col collapsed="false" customWidth="true" hidden="false" outlineLevel="0" max="16384" min="16384" style="6" width="11.53"/>
  </cols>
  <sheetData>
    <row r="1" customFormat="false" ht="87.75" hidden="false" customHeight="true" outlineLevel="0" collapsed="false">
      <c r="A1" s="84" t="s">
        <v>304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customFormat="false" ht="22.5" hidden="false" customHeight="true" outlineLevel="0" collapsed="false">
      <c r="A2" s="8" t="s">
        <v>305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customFormat="false" ht="17.35" hidden="false" customHeight="false" outlineLevel="0" collapsed="false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customFormat="false" ht="15.6" hidden="false" customHeight="false" outlineLevel="0" collapsed="false">
      <c r="A4" s="12" t="s">
        <v>2</v>
      </c>
      <c r="B4" s="13" t="s">
        <v>5</v>
      </c>
      <c r="C4" s="86" t="s">
        <v>10</v>
      </c>
      <c r="D4" s="13" t="s">
        <v>6</v>
      </c>
      <c r="E4" s="13" t="s">
        <v>306</v>
      </c>
      <c r="F4" s="13" t="s">
        <v>307</v>
      </c>
      <c r="G4" s="13" t="s">
        <v>308</v>
      </c>
      <c r="H4" s="13" t="s">
        <v>309</v>
      </c>
      <c r="I4" s="13" t="s">
        <v>310</v>
      </c>
      <c r="J4" s="13" t="s">
        <v>311</v>
      </c>
      <c r="K4" s="13" t="s">
        <v>312</v>
      </c>
      <c r="L4" s="13" t="s">
        <v>313</v>
      </c>
      <c r="M4" s="13" t="s">
        <v>314</v>
      </c>
    </row>
    <row r="5" customFormat="false" ht="13.05" hidden="false" customHeight="true" outlineLevel="0" collapsed="false">
      <c r="A5" s="87" t="s">
        <v>315</v>
      </c>
      <c r="B5" s="88" t="s">
        <v>316</v>
      </c>
      <c r="C5" s="89" t="n">
        <f aca="false">'P.O'!I6</f>
        <v>207341.6736</v>
      </c>
      <c r="D5" s="90" t="s">
        <v>317</v>
      </c>
      <c r="E5" s="91"/>
      <c r="F5" s="91"/>
      <c r="G5" s="91"/>
      <c r="H5" s="91"/>
      <c r="I5" s="91"/>
      <c r="J5" s="91"/>
      <c r="K5" s="91"/>
      <c r="L5" s="91"/>
      <c r="M5" s="92" t="n">
        <v>1</v>
      </c>
    </row>
    <row r="6" customFormat="false" ht="13.05" hidden="false" customHeight="true" outlineLevel="0" collapsed="false">
      <c r="A6" s="87"/>
      <c r="B6" s="88"/>
      <c r="C6" s="89"/>
      <c r="D6" s="90" t="s">
        <v>318</v>
      </c>
      <c r="E6" s="93"/>
      <c r="F6" s="93"/>
      <c r="G6" s="93"/>
      <c r="H6" s="93"/>
      <c r="I6" s="93"/>
      <c r="J6" s="93"/>
      <c r="K6" s="93"/>
      <c r="L6" s="93"/>
      <c r="M6" s="94" t="n">
        <f aca="false">C5</f>
        <v>207341.6736</v>
      </c>
      <c r="N6" s="95"/>
      <c r="O6" s="95"/>
    </row>
    <row r="7" customFormat="false" ht="13.05" hidden="false" customHeight="true" outlineLevel="0" collapsed="false">
      <c r="A7" s="96" t="s">
        <v>319</v>
      </c>
      <c r="B7" s="97" t="s">
        <v>320</v>
      </c>
      <c r="C7" s="98" t="n">
        <f aca="false">'P.O'!I19</f>
        <v>363713.33014</v>
      </c>
      <c r="D7" s="99" t="s">
        <v>317</v>
      </c>
      <c r="E7" s="100"/>
      <c r="F7" s="100"/>
      <c r="G7" s="100"/>
      <c r="H7" s="100"/>
      <c r="I7" s="92" t="n">
        <v>1</v>
      </c>
      <c r="J7" s="100"/>
      <c r="K7" s="100"/>
      <c r="L7" s="100"/>
      <c r="M7" s="100"/>
    </row>
    <row r="8" customFormat="false" ht="13.05" hidden="false" customHeight="true" outlineLevel="0" collapsed="false">
      <c r="A8" s="96"/>
      <c r="B8" s="97"/>
      <c r="C8" s="98"/>
      <c r="D8" s="99" t="s">
        <v>318</v>
      </c>
      <c r="E8" s="101"/>
      <c r="F8" s="101"/>
      <c r="G8" s="101"/>
      <c r="H8" s="101"/>
      <c r="I8" s="94" t="n">
        <f aca="false">C7</f>
        <v>363713.33014</v>
      </c>
      <c r="J8" s="101"/>
      <c r="K8" s="101"/>
      <c r="L8" s="101"/>
      <c r="M8" s="101"/>
      <c r="N8" s="95"/>
      <c r="O8" s="95"/>
    </row>
    <row r="9" customFormat="false" ht="13.05" hidden="false" customHeight="true" outlineLevel="0" collapsed="false">
      <c r="A9" s="87" t="s">
        <v>321</v>
      </c>
      <c r="B9" s="88" t="s">
        <v>322</v>
      </c>
      <c r="C9" s="89" t="n">
        <f aca="false">'P.O'!I33</f>
        <v>250138.699342</v>
      </c>
      <c r="D9" s="90" t="s">
        <v>317</v>
      </c>
      <c r="E9" s="91"/>
      <c r="F9" s="91"/>
      <c r="G9" s="91"/>
      <c r="H9" s="91"/>
      <c r="I9" s="91"/>
      <c r="J9" s="91"/>
      <c r="K9" s="92" t="n">
        <v>1</v>
      </c>
      <c r="L9" s="91"/>
      <c r="M9" s="91"/>
    </row>
    <row r="10" customFormat="false" ht="13.05" hidden="false" customHeight="true" outlineLevel="0" collapsed="false">
      <c r="A10" s="87"/>
      <c r="B10" s="88"/>
      <c r="C10" s="89"/>
      <c r="D10" s="90" t="s">
        <v>318</v>
      </c>
      <c r="E10" s="93"/>
      <c r="F10" s="93"/>
      <c r="G10" s="93"/>
      <c r="H10" s="93"/>
      <c r="I10" s="93"/>
      <c r="J10" s="93"/>
      <c r="K10" s="94" t="n">
        <f aca="false">C9</f>
        <v>250138.699342</v>
      </c>
      <c r="L10" s="93"/>
      <c r="M10" s="93"/>
      <c r="N10" s="95"/>
      <c r="O10" s="95"/>
    </row>
    <row r="11" customFormat="false" ht="13.05" hidden="false" customHeight="true" outlineLevel="0" collapsed="false">
      <c r="A11" s="96" t="s">
        <v>323</v>
      </c>
      <c r="B11" s="97" t="s">
        <v>324</v>
      </c>
      <c r="C11" s="98" t="n">
        <f aca="false">'P.O'!I47</f>
        <v>260719.0915</v>
      </c>
      <c r="D11" s="99" t="s">
        <v>317</v>
      </c>
      <c r="E11" s="100"/>
      <c r="F11" s="100"/>
      <c r="G11" s="100"/>
      <c r="H11" s="100"/>
      <c r="I11" s="100"/>
      <c r="J11" s="100"/>
      <c r="K11" s="100"/>
      <c r="L11" s="92" t="n">
        <v>1</v>
      </c>
      <c r="M11" s="100"/>
    </row>
    <row r="12" customFormat="false" ht="13.05" hidden="false" customHeight="true" outlineLevel="0" collapsed="false">
      <c r="A12" s="96"/>
      <c r="B12" s="97"/>
      <c r="C12" s="98"/>
      <c r="D12" s="99" t="s">
        <v>318</v>
      </c>
      <c r="E12" s="101"/>
      <c r="F12" s="101"/>
      <c r="G12" s="101"/>
      <c r="H12" s="101"/>
      <c r="I12" s="101"/>
      <c r="J12" s="101"/>
      <c r="K12" s="101"/>
      <c r="L12" s="94" t="n">
        <f aca="false">C11</f>
        <v>260719.0915</v>
      </c>
      <c r="M12" s="101"/>
      <c r="N12" s="95"/>
      <c r="O12" s="95"/>
    </row>
    <row r="13" customFormat="false" ht="13.05" hidden="false" customHeight="true" outlineLevel="0" collapsed="false">
      <c r="A13" s="87" t="s">
        <v>325</v>
      </c>
      <c r="B13" s="88" t="s">
        <v>326</v>
      </c>
      <c r="C13" s="89" t="n">
        <f aca="false">'P.O'!I60</f>
        <v>333386.886172</v>
      </c>
      <c r="D13" s="90" t="s">
        <v>317</v>
      </c>
      <c r="E13" s="91"/>
      <c r="F13" s="91"/>
      <c r="G13" s="91"/>
      <c r="H13" s="92" t="n">
        <v>1</v>
      </c>
      <c r="I13" s="91"/>
      <c r="J13" s="91"/>
      <c r="K13" s="91"/>
      <c r="L13" s="91"/>
      <c r="M13" s="91"/>
    </row>
    <row r="14" customFormat="false" ht="13.05" hidden="false" customHeight="true" outlineLevel="0" collapsed="false">
      <c r="A14" s="87"/>
      <c r="B14" s="88"/>
      <c r="C14" s="89"/>
      <c r="D14" s="90" t="s">
        <v>318</v>
      </c>
      <c r="E14" s="93"/>
      <c r="F14" s="93"/>
      <c r="G14" s="93"/>
      <c r="H14" s="94" t="n">
        <f aca="false">C13</f>
        <v>333386.886172</v>
      </c>
      <c r="I14" s="93"/>
      <c r="J14" s="93"/>
      <c r="K14" s="93"/>
      <c r="L14" s="93"/>
      <c r="M14" s="93"/>
      <c r="N14" s="95"/>
      <c r="O14" s="95"/>
    </row>
    <row r="15" customFormat="false" ht="13.05" hidden="false" customHeight="true" outlineLevel="0" collapsed="false">
      <c r="A15" s="96" t="s">
        <v>327</v>
      </c>
      <c r="B15" s="97" t="s">
        <v>328</v>
      </c>
      <c r="C15" s="98" t="n">
        <f aca="false">'P.O'!I74</f>
        <v>472127.87976</v>
      </c>
      <c r="D15" s="99" t="s">
        <v>317</v>
      </c>
      <c r="E15" s="100"/>
      <c r="F15" s="92" t="n">
        <v>1</v>
      </c>
      <c r="G15" s="100"/>
      <c r="H15" s="100"/>
      <c r="I15" s="100"/>
      <c r="J15" s="100"/>
      <c r="K15" s="100"/>
      <c r="L15" s="100"/>
      <c r="M15" s="100"/>
    </row>
    <row r="16" customFormat="false" ht="13.05" hidden="false" customHeight="true" outlineLevel="0" collapsed="false">
      <c r="A16" s="96"/>
      <c r="B16" s="97"/>
      <c r="C16" s="98"/>
      <c r="D16" s="99" t="s">
        <v>318</v>
      </c>
      <c r="E16" s="101"/>
      <c r="F16" s="94" t="n">
        <f aca="false">C15</f>
        <v>472127.87976</v>
      </c>
      <c r="G16" s="101"/>
      <c r="H16" s="101"/>
      <c r="I16" s="101"/>
      <c r="J16" s="101"/>
      <c r="K16" s="101"/>
      <c r="L16" s="101"/>
      <c r="M16" s="101"/>
      <c r="N16" s="95"/>
      <c r="O16" s="95"/>
    </row>
    <row r="17" customFormat="false" ht="13.05" hidden="false" customHeight="true" outlineLevel="0" collapsed="false">
      <c r="A17" s="87" t="s">
        <v>329</v>
      </c>
      <c r="B17" s="88" t="s">
        <v>330</v>
      </c>
      <c r="C17" s="89" t="n">
        <f aca="false">'P.O'!I88</f>
        <v>427853.99785</v>
      </c>
      <c r="D17" s="90" t="s">
        <v>317</v>
      </c>
      <c r="E17" s="92" t="n">
        <v>1</v>
      </c>
      <c r="F17" s="102"/>
      <c r="G17" s="102"/>
      <c r="H17" s="102"/>
      <c r="I17" s="102"/>
      <c r="J17" s="102"/>
      <c r="K17" s="102"/>
      <c r="L17" s="102"/>
      <c r="M17" s="102"/>
    </row>
    <row r="18" customFormat="false" ht="13.05" hidden="false" customHeight="true" outlineLevel="0" collapsed="false">
      <c r="A18" s="87"/>
      <c r="B18" s="88"/>
      <c r="C18" s="89"/>
      <c r="D18" s="90" t="s">
        <v>318</v>
      </c>
      <c r="E18" s="94" t="n">
        <f aca="false">C17</f>
        <v>427853.99785</v>
      </c>
      <c r="F18" s="93"/>
      <c r="G18" s="93"/>
      <c r="H18" s="93"/>
      <c r="I18" s="93"/>
      <c r="J18" s="93"/>
      <c r="K18" s="93"/>
      <c r="L18" s="93"/>
      <c r="M18" s="93"/>
      <c r="N18" s="95"/>
      <c r="O18" s="95"/>
    </row>
    <row r="19" customFormat="false" ht="13.05" hidden="false" customHeight="true" outlineLevel="0" collapsed="false">
      <c r="A19" s="96" t="s">
        <v>331</v>
      </c>
      <c r="B19" s="97" t="s">
        <v>332</v>
      </c>
      <c r="C19" s="98" t="n">
        <f aca="false">'P.O'!I102</f>
        <v>273787.495116</v>
      </c>
      <c r="D19" s="99" t="s">
        <v>317</v>
      </c>
      <c r="E19" s="100"/>
      <c r="F19" s="100"/>
      <c r="G19" s="100"/>
      <c r="H19" s="100"/>
      <c r="I19" s="100"/>
      <c r="J19" s="92" t="n">
        <v>1</v>
      </c>
      <c r="K19" s="100"/>
      <c r="L19" s="100"/>
      <c r="M19" s="100"/>
    </row>
    <row r="20" customFormat="false" ht="13.05" hidden="false" customHeight="true" outlineLevel="0" collapsed="false">
      <c r="A20" s="96"/>
      <c r="B20" s="97"/>
      <c r="C20" s="98"/>
      <c r="D20" s="99" t="s">
        <v>318</v>
      </c>
      <c r="E20" s="101"/>
      <c r="F20" s="101"/>
      <c r="G20" s="101"/>
      <c r="H20" s="101"/>
      <c r="I20" s="101"/>
      <c r="J20" s="94" t="n">
        <f aca="false">C19</f>
        <v>273787.495116</v>
      </c>
      <c r="K20" s="101"/>
      <c r="L20" s="101"/>
      <c r="M20" s="101"/>
      <c r="N20" s="95"/>
      <c r="O20" s="95"/>
    </row>
    <row r="21" customFormat="false" ht="13.05" hidden="false" customHeight="true" outlineLevel="0" collapsed="false">
      <c r="A21" s="87" t="s">
        <v>333</v>
      </c>
      <c r="B21" s="88" t="s">
        <v>334</v>
      </c>
      <c r="C21" s="89" t="n">
        <f aca="false">'P.O'!I116</f>
        <v>197714.98758</v>
      </c>
      <c r="D21" s="90" t="s">
        <v>317</v>
      </c>
      <c r="E21" s="91"/>
      <c r="F21" s="102"/>
      <c r="G21" s="91"/>
      <c r="H21" s="91"/>
      <c r="I21" s="91"/>
      <c r="J21" s="91"/>
      <c r="K21" s="91"/>
      <c r="L21" s="91"/>
      <c r="M21" s="92" t="n">
        <v>1</v>
      </c>
    </row>
    <row r="22" customFormat="false" ht="13.05" hidden="false" customHeight="true" outlineLevel="0" collapsed="false">
      <c r="A22" s="87"/>
      <c r="B22" s="88"/>
      <c r="C22" s="89"/>
      <c r="D22" s="90" t="s">
        <v>318</v>
      </c>
      <c r="E22" s="93"/>
      <c r="F22" s="93"/>
      <c r="G22" s="93"/>
      <c r="H22" s="93"/>
      <c r="I22" s="93"/>
      <c r="J22" s="93"/>
      <c r="K22" s="93"/>
      <c r="L22" s="93"/>
      <c r="M22" s="94" t="n">
        <f aca="false">C21</f>
        <v>197714.98758</v>
      </c>
      <c r="N22" s="95"/>
      <c r="O22" s="95"/>
    </row>
    <row r="23" customFormat="false" ht="13.05" hidden="false" customHeight="true" outlineLevel="0" collapsed="false">
      <c r="A23" s="96" t="s">
        <v>335</v>
      </c>
      <c r="B23" s="97" t="s">
        <v>336</v>
      </c>
      <c r="C23" s="98" t="n">
        <f aca="false">'P.O'!I130</f>
        <v>180870.4446</v>
      </c>
      <c r="D23" s="99" t="s">
        <v>317</v>
      </c>
      <c r="E23" s="100"/>
      <c r="F23" s="100"/>
      <c r="G23" s="100"/>
      <c r="H23" s="100"/>
      <c r="I23" s="100"/>
      <c r="J23" s="100"/>
      <c r="K23" s="100"/>
      <c r="L23" s="100"/>
      <c r="M23" s="92" t="n">
        <v>1</v>
      </c>
    </row>
    <row r="24" customFormat="false" ht="13.05" hidden="false" customHeight="true" outlineLevel="0" collapsed="false">
      <c r="A24" s="96"/>
      <c r="B24" s="97"/>
      <c r="C24" s="98"/>
      <c r="D24" s="99" t="s">
        <v>318</v>
      </c>
      <c r="E24" s="101"/>
      <c r="F24" s="101"/>
      <c r="G24" s="101"/>
      <c r="H24" s="101"/>
      <c r="I24" s="101"/>
      <c r="J24" s="101"/>
      <c r="K24" s="101"/>
      <c r="L24" s="101"/>
      <c r="M24" s="94" t="n">
        <f aca="false">C23</f>
        <v>180870.4446</v>
      </c>
      <c r="N24" s="95"/>
      <c r="O24" s="95"/>
    </row>
    <row r="25" customFormat="false" ht="13.05" hidden="false" customHeight="true" outlineLevel="0" collapsed="false">
      <c r="A25" s="87" t="s">
        <v>337</v>
      </c>
      <c r="B25" s="88" t="s">
        <v>338</v>
      </c>
      <c r="C25" s="89" t="n">
        <f aca="false">'P.O'!I144</f>
        <v>117745.0848</v>
      </c>
      <c r="D25" s="90" t="s">
        <v>317</v>
      </c>
      <c r="E25" s="91"/>
      <c r="F25" s="91"/>
      <c r="G25" s="91"/>
      <c r="H25" s="91"/>
      <c r="I25" s="91"/>
      <c r="J25" s="91"/>
      <c r="K25" s="92" t="n">
        <v>1</v>
      </c>
      <c r="L25" s="91"/>
      <c r="M25" s="91"/>
      <c r="N25" s="95"/>
      <c r="O25" s="95"/>
    </row>
    <row r="26" customFormat="false" ht="13.05" hidden="false" customHeight="true" outlineLevel="0" collapsed="false">
      <c r="A26" s="87"/>
      <c r="B26" s="88"/>
      <c r="C26" s="89"/>
      <c r="D26" s="90" t="s">
        <v>318</v>
      </c>
      <c r="E26" s="93"/>
      <c r="F26" s="93"/>
      <c r="G26" s="93"/>
      <c r="H26" s="93"/>
      <c r="I26" s="93"/>
      <c r="J26" s="93"/>
      <c r="K26" s="94" t="n">
        <f aca="false">C25</f>
        <v>117745.0848</v>
      </c>
      <c r="L26" s="93"/>
      <c r="M26" s="93"/>
      <c r="N26" s="95"/>
      <c r="O26" s="95"/>
    </row>
    <row r="27" customFormat="false" ht="13.05" hidden="false" customHeight="true" outlineLevel="0" collapsed="false">
      <c r="A27" s="96" t="s">
        <v>339</v>
      </c>
      <c r="B27" s="97" t="s">
        <v>340</v>
      </c>
      <c r="C27" s="98" t="n">
        <f aca="false">'P.O'!I157</f>
        <v>65183.6582</v>
      </c>
      <c r="D27" s="99" t="s">
        <v>317</v>
      </c>
      <c r="E27" s="92" t="n">
        <v>1</v>
      </c>
      <c r="F27" s="100"/>
      <c r="G27" s="100"/>
      <c r="H27" s="100"/>
      <c r="I27" s="100"/>
      <c r="J27" s="100"/>
      <c r="K27" s="100"/>
      <c r="L27" s="100"/>
      <c r="M27" s="100"/>
      <c r="N27" s="95"/>
      <c r="O27" s="95"/>
    </row>
    <row r="28" customFormat="false" ht="13.05" hidden="false" customHeight="true" outlineLevel="0" collapsed="false">
      <c r="A28" s="96"/>
      <c r="B28" s="97"/>
      <c r="C28" s="98"/>
      <c r="D28" s="99" t="s">
        <v>318</v>
      </c>
      <c r="E28" s="94" t="n">
        <f aca="false">C27</f>
        <v>65183.6582</v>
      </c>
      <c r="F28" s="101"/>
      <c r="G28" s="101"/>
      <c r="H28" s="101"/>
      <c r="I28" s="101"/>
      <c r="J28" s="101"/>
      <c r="K28" s="101"/>
      <c r="L28" s="101"/>
      <c r="M28" s="101"/>
      <c r="N28" s="95"/>
      <c r="O28" s="95"/>
    </row>
    <row r="29" customFormat="false" ht="13.05" hidden="false" customHeight="true" outlineLevel="0" collapsed="false">
      <c r="A29" s="87" t="s">
        <v>341</v>
      </c>
      <c r="B29" s="88" t="s">
        <v>342</v>
      </c>
      <c r="C29" s="89" t="n">
        <f aca="false">'P.O'!I170</f>
        <v>152814.3143</v>
      </c>
      <c r="D29" s="90" t="s">
        <v>317</v>
      </c>
      <c r="E29" s="91"/>
      <c r="F29" s="91"/>
      <c r="G29" s="91"/>
      <c r="H29" s="91"/>
      <c r="I29" s="91"/>
      <c r="J29" s="91"/>
      <c r="K29" s="91"/>
      <c r="L29" s="92" t="n">
        <v>1</v>
      </c>
      <c r="M29" s="91"/>
      <c r="N29" s="95"/>
      <c r="O29" s="95"/>
    </row>
    <row r="30" customFormat="false" ht="13.05" hidden="false" customHeight="true" outlineLevel="0" collapsed="false">
      <c r="A30" s="87"/>
      <c r="B30" s="88"/>
      <c r="C30" s="89"/>
      <c r="D30" s="90" t="s">
        <v>318</v>
      </c>
      <c r="E30" s="93"/>
      <c r="F30" s="93"/>
      <c r="G30" s="93"/>
      <c r="H30" s="93"/>
      <c r="I30" s="93"/>
      <c r="J30" s="93"/>
      <c r="K30" s="93"/>
      <c r="L30" s="94" t="n">
        <f aca="false">C29</f>
        <v>152814.3143</v>
      </c>
      <c r="M30" s="93"/>
      <c r="N30" s="95"/>
      <c r="O30" s="95"/>
    </row>
    <row r="31" customFormat="false" ht="13.05" hidden="false" customHeight="true" outlineLevel="0" collapsed="false">
      <c r="A31" s="96" t="s">
        <v>343</v>
      </c>
      <c r="B31" s="97" t="s">
        <v>344</v>
      </c>
      <c r="C31" s="98" t="n">
        <f aca="false">'P.O'!I183</f>
        <v>134560.1671</v>
      </c>
      <c r="D31" s="99" t="s">
        <v>317</v>
      </c>
      <c r="E31" s="100"/>
      <c r="F31" s="100"/>
      <c r="G31" s="100"/>
      <c r="H31" s="100"/>
      <c r="I31" s="100"/>
      <c r="J31" s="100"/>
      <c r="K31" s="92" t="n">
        <v>1</v>
      </c>
      <c r="L31" s="100"/>
      <c r="M31" s="100"/>
      <c r="N31" s="95"/>
      <c r="O31" s="95"/>
    </row>
    <row r="32" customFormat="false" ht="13.05" hidden="false" customHeight="true" outlineLevel="0" collapsed="false">
      <c r="A32" s="96"/>
      <c r="B32" s="97"/>
      <c r="C32" s="98"/>
      <c r="D32" s="99" t="s">
        <v>318</v>
      </c>
      <c r="E32" s="101"/>
      <c r="F32" s="101"/>
      <c r="G32" s="101"/>
      <c r="H32" s="101"/>
      <c r="I32" s="101"/>
      <c r="J32" s="101"/>
      <c r="K32" s="94" t="n">
        <f aca="false">C31</f>
        <v>134560.1671</v>
      </c>
      <c r="L32" s="101"/>
      <c r="M32" s="101"/>
      <c r="N32" s="95"/>
      <c r="O32" s="95"/>
    </row>
    <row r="33" customFormat="false" ht="13.05" hidden="false" customHeight="true" outlineLevel="0" collapsed="false">
      <c r="A33" s="87" t="s">
        <v>345</v>
      </c>
      <c r="B33" s="88" t="s">
        <v>346</v>
      </c>
      <c r="C33" s="89" t="n">
        <f aca="false">'P.O'!I196</f>
        <v>98825.1598</v>
      </c>
      <c r="D33" s="90" t="s">
        <v>317</v>
      </c>
      <c r="E33" s="91"/>
      <c r="F33" s="92" t="n">
        <v>1</v>
      </c>
      <c r="G33" s="102"/>
      <c r="H33" s="91"/>
      <c r="I33" s="91"/>
      <c r="J33" s="91"/>
      <c r="K33" s="91"/>
      <c r="L33" s="91"/>
      <c r="M33" s="91"/>
      <c r="N33" s="95"/>
      <c r="O33" s="95"/>
    </row>
    <row r="34" customFormat="false" ht="13.05" hidden="false" customHeight="true" outlineLevel="0" collapsed="false">
      <c r="A34" s="87"/>
      <c r="B34" s="88"/>
      <c r="C34" s="89"/>
      <c r="D34" s="90" t="s">
        <v>318</v>
      </c>
      <c r="E34" s="93"/>
      <c r="F34" s="94" t="n">
        <f aca="false">C33</f>
        <v>98825.1598</v>
      </c>
      <c r="G34" s="93"/>
      <c r="H34" s="93"/>
      <c r="I34" s="93"/>
      <c r="J34" s="93"/>
      <c r="K34" s="93"/>
      <c r="L34" s="93"/>
      <c r="M34" s="93"/>
      <c r="N34" s="95"/>
      <c r="O34" s="95"/>
    </row>
    <row r="35" customFormat="false" ht="13.05" hidden="false" customHeight="true" outlineLevel="0" collapsed="false">
      <c r="A35" s="96" t="s">
        <v>347</v>
      </c>
      <c r="B35" s="97" t="s">
        <v>348</v>
      </c>
      <c r="C35" s="98" t="n">
        <f aca="false">'P.O'!I209</f>
        <v>105053.2326</v>
      </c>
      <c r="D35" s="99" t="s">
        <v>317</v>
      </c>
      <c r="E35" s="100"/>
      <c r="F35" s="100"/>
      <c r="G35" s="100"/>
      <c r="H35" s="92" t="n">
        <v>1</v>
      </c>
      <c r="I35" s="100"/>
      <c r="J35" s="100"/>
      <c r="K35" s="100"/>
      <c r="L35" s="100"/>
      <c r="M35" s="100"/>
      <c r="N35" s="95"/>
      <c r="O35" s="95"/>
    </row>
    <row r="36" customFormat="false" ht="13.05" hidden="false" customHeight="true" outlineLevel="0" collapsed="false">
      <c r="A36" s="96"/>
      <c r="B36" s="97"/>
      <c r="C36" s="98"/>
      <c r="D36" s="99" t="s">
        <v>318</v>
      </c>
      <c r="E36" s="101"/>
      <c r="F36" s="101"/>
      <c r="G36" s="101"/>
      <c r="H36" s="94" t="n">
        <f aca="false">C35</f>
        <v>105053.2326</v>
      </c>
      <c r="I36" s="101"/>
      <c r="J36" s="101"/>
      <c r="K36" s="101"/>
      <c r="L36" s="101"/>
      <c r="M36" s="101"/>
      <c r="N36" s="95"/>
      <c r="O36" s="95"/>
    </row>
    <row r="37" customFormat="false" ht="13.05" hidden="false" customHeight="true" outlineLevel="0" collapsed="false">
      <c r="A37" s="87" t="s">
        <v>349</v>
      </c>
      <c r="B37" s="88" t="s">
        <v>350</v>
      </c>
      <c r="C37" s="89" t="n">
        <f aca="false">'P.O'!I222</f>
        <v>392984.95374</v>
      </c>
      <c r="D37" s="90" t="s">
        <v>317</v>
      </c>
      <c r="E37" s="91"/>
      <c r="F37" s="91"/>
      <c r="G37" s="92" t="n">
        <v>1</v>
      </c>
      <c r="H37" s="91"/>
      <c r="I37" s="91"/>
      <c r="J37" s="91"/>
      <c r="K37" s="91"/>
      <c r="L37" s="91"/>
      <c r="M37" s="91"/>
      <c r="N37" s="95"/>
      <c r="O37" s="95"/>
    </row>
    <row r="38" customFormat="false" ht="13.05" hidden="false" customHeight="true" outlineLevel="0" collapsed="false">
      <c r="A38" s="87"/>
      <c r="B38" s="88"/>
      <c r="C38" s="89"/>
      <c r="D38" s="90" t="s">
        <v>318</v>
      </c>
      <c r="E38" s="93"/>
      <c r="F38" s="93"/>
      <c r="G38" s="94" t="n">
        <f aca="false">C37</f>
        <v>392984.95374</v>
      </c>
      <c r="H38" s="93"/>
      <c r="I38" s="93"/>
      <c r="J38" s="93"/>
      <c r="K38" s="93"/>
      <c r="L38" s="93"/>
      <c r="M38" s="93"/>
      <c r="N38" s="95"/>
      <c r="O38" s="95"/>
    </row>
    <row r="39" customFormat="false" ht="13.05" hidden="false" customHeight="true" outlineLevel="0" collapsed="false">
      <c r="A39" s="96" t="s">
        <v>351</v>
      </c>
      <c r="B39" s="97" t="s">
        <v>352</v>
      </c>
      <c r="C39" s="98" t="n">
        <f aca="false">'P.O'!I236</f>
        <v>143642.4537</v>
      </c>
      <c r="D39" s="99" t="s">
        <v>317</v>
      </c>
      <c r="E39" s="100"/>
      <c r="F39" s="100"/>
      <c r="G39" s="100"/>
      <c r="H39" s="100"/>
      <c r="I39" s="100"/>
      <c r="J39" s="100"/>
      <c r="K39" s="100"/>
      <c r="L39" s="92" t="n">
        <v>1</v>
      </c>
      <c r="M39" s="100"/>
      <c r="N39" s="95"/>
      <c r="O39" s="95"/>
    </row>
    <row r="40" customFormat="false" ht="13.05" hidden="false" customHeight="true" outlineLevel="0" collapsed="false">
      <c r="A40" s="96"/>
      <c r="B40" s="97"/>
      <c r="C40" s="98"/>
      <c r="D40" s="99" t="s">
        <v>318</v>
      </c>
      <c r="E40" s="101"/>
      <c r="F40" s="101"/>
      <c r="G40" s="101"/>
      <c r="H40" s="101"/>
      <c r="I40" s="101"/>
      <c r="J40" s="101"/>
      <c r="K40" s="101"/>
      <c r="L40" s="94" t="n">
        <f aca="false">C39</f>
        <v>143642.4537</v>
      </c>
      <c r="M40" s="101"/>
      <c r="N40" s="95"/>
      <c r="O40" s="95"/>
    </row>
    <row r="41" customFormat="false" ht="13.05" hidden="false" customHeight="true" outlineLevel="0" collapsed="false">
      <c r="A41" s="87" t="s">
        <v>353</v>
      </c>
      <c r="B41" s="88" t="s">
        <v>354</v>
      </c>
      <c r="C41" s="89" t="n">
        <f aca="false">'P.O'!I249</f>
        <v>126612.8446</v>
      </c>
      <c r="D41" s="90" t="s">
        <v>317</v>
      </c>
      <c r="E41" s="91"/>
      <c r="F41" s="91"/>
      <c r="G41" s="102"/>
      <c r="H41" s="91"/>
      <c r="I41" s="91"/>
      <c r="J41" s="92" t="n">
        <v>1</v>
      </c>
      <c r="K41" s="91"/>
      <c r="L41" s="91"/>
      <c r="M41" s="91"/>
      <c r="N41" s="95"/>
      <c r="O41" s="95"/>
    </row>
    <row r="42" customFormat="false" ht="13.05" hidden="false" customHeight="true" outlineLevel="0" collapsed="false">
      <c r="A42" s="87"/>
      <c r="B42" s="88"/>
      <c r="C42" s="89"/>
      <c r="D42" s="90" t="s">
        <v>318</v>
      </c>
      <c r="E42" s="93"/>
      <c r="F42" s="93"/>
      <c r="G42" s="93"/>
      <c r="H42" s="93"/>
      <c r="I42" s="93"/>
      <c r="J42" s="94" t="n">
        <f aca="false">C41</f>
        <v>126612.8446</v>
      </c>
      <c r="K42" s="93"/>
      <c r="L42" s="93"/>
      <c r="M42" s="93"/>
      <c r="N42" s="95"/>
      <c r="O42" s="95"/>
    </row>
    <row r="43" customFormat="false" ht="13.05" hidden="false" customHeight="true" outlineLevel="0" collapsed="false">
      <c r="A43" s="96" t="s">
        <v>355</v>
      </c>
      <c r="B43" s="97" t="s">
        <v>356</v>
      </c>
      <c r="C43" s="98" t="n">
        <f aca="false">'P.O'!I262</f>
        <v>107392.3127</v>
      </c>
      <c r="D43" s="99" t="s">
        <v>317</v>
      </c>
      <c r="E43" s="100"/>
      <c r="F43" s="100"/>
      <c r="G43" s="100"/>
      <c r="H43" s="100"/>
      <c r="I43" s="92" t="n">
        <v>1</v>
      </c>
      <c r="J43" s="100"/>
      <c r="K43" s="100"/>
      <c r="L43" s="100"/>
      <c r="M43" s="100"/>
      <c r="N43" s="95"/>
      <c r="O43" s="95"/>
    </row>
    <row r="44" customFormat="false" ht="13.05" hidden="false" customHeight="true" outlineLevel="0" collapsed="false">
      <c r="A44" s="96"/>
      <c r="B44" s="97"/>
      <c r="C44" s="98"/>
      <c r="D44" s="99" t="s">
        <v>318</v>
      </c>
      <c r="E44" s="101"/>
      <c r="F44" s="101"/>
      <c r="G44" s="101"/>
      <c r="H44" s="101"/>
      <c r="I44" s="94" t="n">
        <f aca="false">C43</f>
        <v>107392.3127</v>
      </c>
      <c r="J44" s="101"/>
      <c r="K44" s="101"/>
      <c r="L44" s="101"/>
      <c r="M44" s="101"/>
      <c r="N44" s="95"/>
      <c r="O44" s="95"/>
    </row>
    <row r="45" customFormat="false" ht="13.05" hidden="false" customHeight="true" outlineLevel="0" collapsed="false">
      <c r="A45" s="87" t="n">
        <v>21</v>
      </c>
      <c r="B45" s="88" t="s">
        <v>357</v>
      </c>
      <c r="C45" s="89" t="n">
        <f aca="false">'P.O'!I275</f>
        <v>96138.4902</v>
      </c>
      <c r="D45" s="90" t="s">
        <v>317</v>
      </c>
      <c r="E45" s="91"/>
      <c r="F45" s="91"/>
      <c r="G45" s="92" t="n">
        <v>1</v>
      </c>
      <c r="H45" s="91"/>
      <c r="I45" s="91"/>
      <c r="J45" s="91"/>
      <c r="K45" s="91"/>
      <c r="L45" s="91"/>
      <c r="M45" s="91"/>
      <c r="N45" s="95"/>
      <c r="O45" s="95"/>
    </row>
    <row r="46" customFormat="false" ht="13.05" hidden="false" customHeight="true" outlineLevel="0" collapsed="false">
      <c r="A46" s="87"/>
      <c r="B46" s="88"/>
      <c r="C46" s="89"/>
      <c r="D46" s="90" t="s">
        <v>318</v>
      </c>
      <c r="E46" s="93"/>
      <c r="F46" s="93"/>
      <c r="G46" s="94" t="n">
        <f aca="false">C45</f>
        <v>96138.4902</v>
      </c>
      <c r="H46" s="93"/>
      <c r="I46" s="93"/>
      <c r="J46" s="93"/>
      <c r="K46" s="93"/>
      <c r="L46" s="93"/>
      <c r="M46" s="93"/>
      <c r="N46" s="95"/>
      <c r="O46" s="95"/>
    </row>
    <row r="47" customFormat="false" ht="13.8" hidden="false" customHeight="false" outlineLevel="0" collapsed="false">
      <c r="B47" s="103" t="s">
        <v>290</v>
      </c>
      <c r="C47" s="104" t="n">
        <f aca="false">SUM(C5:C45)</f>
        <v>4508607.1574</v>
      </c>
      <c r="D47" s="105"/>
      <c r="E47" s="104" t="n">
        <f aca="false">E36+E34+E32+E30+E28+E26+E24+E22+E20+E18+E16+E14+E12+E10+E8+E6+E38+E40+E42+E44+E46</f>
        <v>493037.65605</v>
      </c>
      <c r="F47" s="104" t="n">
        <f aca="false">F36+F34+F32+F30+F28+F26+F24+F22+F20+F18+F16+F14+F12+F10+F8+F6+F38+F40+F42+F44+F46</f>
        <v>570953.03956</v>
      </c>
      <c r="G47" s="104" t="n">
        <f aca="false">G36+G34+G32+G30+G28+G26+G24+G22+G20+G18+G16+G14+G12+G10+G8+G6+G38+G40+G42+G44+G46</f>
        <v>489123.44394</v>
      </c>
      <c r="H47" s="104" t="n">
        <f aca="false">H36+H34+H32+H30+H28+H26+H24+H22+H20+H18+H16+H14+H12+H10+H8+H6+H38+H40+H42+H44+H46</f>
        <v>438440.118772</v>
      </c>
      <c r="I47" s="104" t="n">
        <f aca="false">I36+I34+I32+I30+I28+I26+I24+I22+I20+I18+I16+I14+I12+I10+I8+I6+I38+I40+I42+I44+I46</f>
        <v>471105.64284</v>
      </c>
      <c r="J47" s="104" t="n">
        <f aca="false">J36+J34+J32+J30+J28+J26+J24+J22+J20+J18+J16+J14+J12+J10+J8+J6+J38+J40+J42+J44+J46</f>
        <v>400400.339716</v>
      </c>
      <c r="K47" s="104" t="n">
        <f aca="false">K36+K34+K32+K30+K28+K26+K24+K22+K20+K18+K16+K14+K12+K10+K8+K6+K38+K40+K42+K44+K46</f>
        <v>502443.951242</v>
      </c>
      <c r="L47" s="104" t="n">
        <f aca="false">L36+L34+L32+L30+L28+L26+L24+L22+L20+L18+L16+L14+L12+L10+L8+L6+L38+L40+L42+L44+L46</f>
        <v>557175.8595</v>
      </c>
      <c r="M47" s="104" t="n">
        <f aca="false">M36+M34+M32+M30+M28+M26+M24+M22+M20+M18+M16+M14+M12+M10+M8+M6+M38+M40+M42+M44+M46</f>
        <v>585927.10578</v>
      </c>
    </row>
    <row r="48" customFormat="false" ht="13.8" hidden="false" customHeight="false" outlineLevel="0" collapsed="false">
      <c r="B48" s="106"/>
      <c r="C48" s="107" t="s">
        <v>358</v>
      </c>
      <c r="D48" s="108" t="s">
        <v>317</v>
      </c>
      <c r="E48" s="109" t="n">
        <f aca="false">E49/C47</f>
        <v>0.109354760536361</v>
      </c>
      <c r="F48" s="109" t="n">
        <f aca="false">F49/C47</f>
        <v>0.235990996435266</v>
      </c>
      <c r="G48" s="109" t="n">
        <f aca="false">G49/C47</f>
        <v>0.34447759259772</v>
      </c>
      <c r="H48" s="109" t="n">
        <f aca="false">H49/C47</f>
        <v>0.441722729169973</v>
      </c>
      <c r="I48" s="109" t="n">
        <f aca="false">I49/C47</f>
        <v>0.546213013285051</v>
      </c>
      <c r="J48" s="109" t="n">
        <f aca="false">J49/C47</f>
        <v>0.635021003366604</v>
      </c>
      <c r="K48" s="109" t="n">
        <f aca="false">K49/C47</f>
        <v>0.746462061259026</v>
      </c>
      <c r="L48" s="109" t="n">
        <f aca="false">L49/C47</f>
        <v>0.870042546328678</v>
      </c>
      <c r="M48" s="109" t="n">
        <f aca="false">M49/C47</f>
        <v>1</v>
      </c>
    </row>
    <row r="49" customFormat="false" ht="13.8" hidden="false" customHeight="false" outlineLevel="0" collapsed="false">
      <c r="B49" s="106"/>
      <c r="C49" s="107"/>
      <c r="D49" s="108" t="s">
        <v>318</v>
      </c>
      <c r="E49" s="107" t="n">
        <f aca="false">E47</f>
        <v>493037.65605</v>
      </c>
      <c r="F49" s="107" t="n">
        <f aca="false">SUM(E47:F47)</f>
        <v>1063990.69561</v>
      </c>
      <c r="G49" s="107" t="n">
        <f aca="false">SUM(E47:G47)</f>
        <v>1553114.13955</v>
      </c>
      <c r="H49" s="107" t="n">
        <f aca="false">SUM(E47:H47)</f>
        <v>1991554.258322</v>
      </c>
      <c r="I49" s="107" t="n">
        <f aca="false">SUM(E47:I47)</f>
        <v>2462659.901162</v>
      </c>
      <c r="J49" s="107" t="n">
        <f aca="false">SUM(E47:J47)</f>
        <v>2863060.240878</v>
      </c>
      <c r="K49" s="107" t="n">
        <f aca="false">SUM(E47:K47)</f>
        <v>3365504.19212</v>
      </c>
      <c r="L49" s="107" t="n">
        <f aca="false">SUM(E47:L47)</f>
        <v>3922680.05162</v>
      </c>
      <c r="M49" s="107" t="n">
        <f aca="false">SUM(E47:M47)</f>
        <v>4508607.1574</v>
      </c>
    </row>
    <row r="50" customFormat="false" ht="13.8" hidden="false" customHeight="false" outlineLevel="0" collapsed="false">
      <c r="G50" s="7"/>
      <c r="H50" s="7"/>
      <c r="I50" s="7"/>
      <c r="J50" s="7"/>
      <c r="K50" s="7"/>
      <c r="L50" s="7"/>
      <c r="M50" s="7"/>
    </row>
    <row r="51" customFormat="false" ht="13.8" hidden="false" customHeight="false" outlineLevel="0" collapsed="false">
      <c r="G51" s="7"/>
      <c r="H51" s="7"/>
      <c r="I51" s="7"/>
      <c r="J51" s="7"/>
      <c r="K51" s="7"/>
      <c r="L51" s="7"/>
      <c r="M51" s="7"/>
    </row>
    <row r="52" customFormat="false" ht="38" hidden="false" customHeight="true" outlineLevel="0" collapsed="false">
      <c r="A52" s="110" t="s">
        <v>292</v>
      </c>
      <c r="B52" s="110"/>
      <c r="C52" s="110"/>
      <c r="D52" s="110"/>
      <c r="E52" s="110"/>
      <c r="F52" s="110"/>
      <c r="G52" s="110"/>
      <c r="H52" s="110"/>
      <c r="I52" s="110"/>
      <c r="J52" s="7"/>
      <c r="K52" s="7"/>
      <c r="L52" s="7"/>
      <c r="M52" s="7"/>
    </row>
    <row r="53" customFormat="false" ht="13.8" hidden="false" customHeight="false" outlineLevel="0" collapsed="false">
      <c r="G53" s="7"/>
      <c r="H53" s="7"/>
      <c r="I53" s="7"/>
      <c r="J53" s="7"/>
      <c r="K53" s="7"/>
      <c r="L53" s="7"/>
      <c r="M53" s="7"/>
    </row>
    <row r="54" customFormat="false" ht="13.8" hidden="false" customHeight="false" outlineLevel="0" collapsed="false">
      <c r="G54" s="7"/>
      <c r="H54" s="7"/>
      <c r="I54" s="7"/>
      <c r="J54" s="7"/>
      <c r="K54" s="7"/>
      <c r="L54" s="7"/>
      <c r="M54" s="7"/>
    </row>
    <row r="55" customFormat="false" ht="13.8" hidden="false" customHeight="false" outlineLevel="0" collapsed="false">
      <c r="G55" s="7"/>
      <c r="H55" s="7"/>
      <c r="I55" s="7"/>
      <c r="J55" s="7"/>
      <c r="K55" s="7"/>
      <c r="L55" s="7"/>
      <c r="M55" s="7"/>
    </row>
    <row r="56" customFormat="false" ht="13.8" hidden="false" customHeight="false" outlineLevel="0" collapsed="false">
      <c r="G56" s="7"/>
      <c r="H56" s="7"/>
      <c r="I56" s="7"/>
      <c r="J56" s="7"/>
      <c r="K56" s="7"/>
      <c r="L56" s="7"/>
      <c r="M56" s="7"/>
    </row>
    <row r="57" customFormat="false" ht="13.8" hidden="false" customHeight="false" outlineLevel="0" collapsed="false">
      <c r="G57" s="7"/>
      <c r="H57" s="7"/>
      <c r="I57" s="7"/>
      <c r="J57" s="7"/>
      <c r="K57" s="7"/>
      <c r="L57" s="7"/>
      <c r="M57" s="7"/>
    </row>
    <row r="58" customFormat="false" ht="13.8" hidden="false" customHeight="false" outlineLevel="0" collapsed="false">
      <c r="G58" s="7"/>
      <c r="H58" s="7"/>
      <c r="I58" s="7"/>
      <c r="J58" s="7"/>
      <c r="K58" s="7"/>
      <c r="L58" s="7"/>
      <c r="M58" s="7"/>
    </row>
    <row r="59" customFormat="false" ht="13.8" hidden="false" customHeight="false" outlineLevel="0" collapsed="false">
      <c r="G59" s="7"/>
      <c r="H59" s="7"/>
      <c r="I59" s="7"/>
      <c r="J59" s="7"/>
      <c r="K59" s="7"/>
      <c r="L59" s="7"/>
      <c r="M59" s="7"/>
    </row>
    <row r="60" customFormat="false" ht="13.8" hidden="false" customHeight="false" outlineLevel="0" collapsed="false">
      <c r="G60" s="7"/>
      <c r="H60" s="7"/>
      <c r="I60" s="7"/>
      <c r="J60" s="7"/>
      <c r="K60" s="7"/>
      <c r="L60" s="7"/>
      <c r="M60" s="7"/>
    </row>
    <row r="61" customFormat="false" ht="13.8" hidden="false" customHeight="false" outlineLevel="0" collapsed="false">
      <c r="G61" s="7"/>
      <c r="H61" s="7"/>
      <c r="I61" s="7"/>
      <c r="J61" s="7"/>
      <c r="K61" s="7"/>
      <c r="L61" s="7"/>
      <c r="M61" s="7"/>
    </row>
    <row r="62" customFormat="false" ht="13.8" hidden="false" customHeight="false" outlineLevel="0" collapsed="false">
      <c r="G62" s="7"/>
      <c r="H62" s="7"/>
      <c r="I62" s="7"/>
      <c r="J62" s="7"/>
      <c r="K62" s="7"/>
      <c r="L62" s="7"/>
      <c r="M62" s="7"/>
    </row>
    <row r="63" customFormat="false" ht="13.8" hidden="false" customHeight="false" outlineLevel="0" collapsed="false">
      <c r="G63" s="7"/>
      <c r="H63" s="7"/>
      <c r="I63" s="7"/>
      <c r="J63" s="7"/>
      <c r="K63" s="7"/>
      <c r="L63" s="7"/>
      <c r="M63" s="7"/>
    </row>
    <row r="64" customFormat="false" ht="13.8" hidden="false" customHeight="false" outlineLevel="0" collapsed="false">
      <c r="G64" s="7"/>
      <c r="H64" s="7"/>
      <c r="I64" s="7"/>
      <c r="J64" s="7"/>
      <c r="K64" s="7"/>
      <c r="L64" s="7"/>
      <c r="M64" s="7"/>
    </row>
    <row r="65" customFormat="false" ht="13.8" hidden="false" customHeight="false" outlineLevel="0" collapsed="false">
      <c r="G65" s="7"/>
      <c r="H65" s="7"/>
      <c r="I65" s="7"/>
      <c r="J65" s="7"/>
      <c r="K65" s="7"/>
      <c r="L65" s="7"/>
      <c r="M65" s="7"/>
    </row>
    <row r="66" customFormat="false" ht="13.8" hidden="false" customHeight="false" outlineLevel="0" collapsed="false">
      <c r="G66" s="7"/>
      <c r="H66" s="7"/>
      <c r="I66" s="7"/>
      <c r="J66" s="7"/>
      <c r="K66" s="7"/>
      <c r="L66" s="7"/>
      <c r="M66" s="7"/>
    </row>
    <row r="67" customFormat="false" ht="13.8" hidden="false" customHeight="false" outlineLevel="0" collapsed="false">
      <c r="G67" s="7"/>
      <c r="H67" s="7"/>
      <c r="I67" s="7"/>
      <c r="J67" s="7"/>
      <c r="K67" s="7"/>
      <c r="L67" s="7"/>
      <c r="M67" s="7"/>
    </row>
    <row r="68" customFormat="false" ht="13.8" hidden="false" customHeight="false" outlineLevel="0" collapsed="false">
      <c r="G68" s="7"/>
      <c r="H68" s="7"/>
      <c r="I68" s="7"/>
      <c r="J68" s="7"/>
      <c r="K68" s="7"/>
      <c r="L68" s="7"/>
      <c r="M68" s="7"/>
    </row>
    <row r="69" customFormat="false" ht="13.8" hidden="false" customHeight="false" outlineLevel="0" collapsed="false">
      <c r="G69" s="7"/>
      <c r="H69" s="7"/>
      <c r="I69" s="7"/>
      <c r="J69" s="7"/>
      <c r="K69" s="7"/>
      <c r="L69" s="7"/>
      <c r="M69" s="7"/>
    </row>
  </sheetData>
  <mergeCells count="68">
    <mergeCell ref="A1:M1"/>
    <mergeCell ref="A2:M2"/>
    <mergeCell ref="A3:M3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C48:C49"/>
    <mergeCell ref="A52:I52"/>
  </mergeCells>
  <printOptions headings="false" gridLines="false" gridLinesSet="true" horizontalCentered="false" verticalCentered="false"/>
  <pageMargins left="0.511805555555556" right="0.511805555555556" top="0.511805555555556" bottom="0.511805555555556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8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2014-06-24T17:49:33Z</dcterms:created>
  <dc:creator>engenharia05</dc:creator>
  <dc:description/>
  <dc:language>pt-BR</dc:language>
  <cp:lastModifiedBy/>
  <dcterms:modified xsi:type="dcterms:W3CDTF">2024-02-23T11:44:11Z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